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Finanz(Buchhaltung) Fi\Vorlagen\Reiserechnungen ab 08-2026\"/>
    </mc:Choice>
  </mc:AlternateContent>
  <xr:revisionPtr revIDLastSave="0" documentId="13_ncr:1_{C613AA19-DA73-4A67-9127-9762890AFF66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Inland" sheetId="18" r:id="rId1"/>
    <sheet name="Inland (mit Berechnung)" sheetId="19" r:id="rId2"/>
  </sheets>
  <definedNames>
    <definedName name="_xlnm.Print_Area" localSheetId="0">Inland!$A$1:$AD$35</definedName>
    <definedName name="_xlnm.Print_Area" localSheetId="1">'Inland (mit Berechnung)'!$A$1:$AD$35</definedName>
    <definedName name="Kontrollkästchen1" localSheetId="0">Inland!$U$1</definedName>
    <definedName name="Kontrollkästchen1" localSheetId="1">'Inland (mit Berechnung)'!$X$1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R27" i="19" l="1"/>
  <c r="AR26" i="19"/>
  <c r="AR25" i="19"/>
  <c r="AR24" i="19"/>
  <c r="Z24" i="19"/>
  <c r="AT5" i="19" l="1"/>
  <c r="AR5" i="19"/>
  <c r="AR53" i="19" l="1"/>
  <c r="AR52" i="19"/>
  <c r="AR51" i="19"/>
  <c r="AR43" i="19"/>
  <c r="AR42" i="19"/>
  <c r="AR33" i="19"/>
  <c r="AR35" i="19"/>
  <c r="AR34" i="19"/>
  <c r="AI10" i="18"/>
  <c r="AI10" i="19"/>
  <c r="AP4" i="19"/>
  <c r="AM5" i="19"/>
  <c r="AK5" i="19"/>
  <c r="AN5" i="19" l="1"/>
  <c r="AR54" i="19"/>
  <c r="AR55" i="19" s="1"/>
  <c r="AR56" i="19" s="1"/>
  <c r="AR45" i="19"/>
  <c r="AR36" i="19"/>
  <c r="AR37" i="19" s="1"/>
  <c r="AR38" i="19" s="1"/>
  <c r="AR44" i="19"/>
  <c r="AS14" i="19"/>
  <c r="AS15" i="19" s="1"/>
  <c r="AS17" i="19" s="1"/>
  <c r="AS18" i="19" s="1"/>
  <c r="AK6" i="19"/>
  <c r="AK7" i="19" s="1"/>
  <c r="AK8" i="19" s="1"/>
  <c r="AK9" i="19" s="1"/>
  <c r="AK10" i="19" s="1"/>
  <c r="AK11" i="19" s="1"/>
  <c r="AK12" i="19" s="1"/>
  <c r="AK13" i="19" s="1"/>
  <c r="AK14" i="19" s="1"/>
  <c r="AK15" i="19" s="1"/>
  <c r="AK16" i="19" s="1"/>
  <c r="AK17" i="19" s="1"/>
  <c r="AK18" i="19" s="1"/>
  <c r="AK19" i="19" s="1"/>
  <c r="AK20" i="19" s="1"/>
  <c r="AK21" i="19" s="1"/>
  <c r="AK22" i="19" s="1"/>
  <c r="AK23" i="19" s="1"/>
  <c r="AK24" i="19" s="1"/>
  <c r="AK25" i="19" s="1"/>
  <c r="AK26" i="19" s="1"/>
  <c r="AK27" i="19" s="1"/>
  <c r="AK28" i="19" s="1"/>
  <c r="AK29" i="19" s="1"/>
  <c r="AK30" i="19" s="1"/>
  <c r="AK31" i="19" s="1"/>
  <c r="AK32" i="19" s="1"/>
  <c r="AK33" i="19" s="1"/>
  <c r="AK34" i="19" s="1"/>
  <c r="AK35" i="19" s="1"/>
  <c r="AK36" i="19" s="1"/>
  <c r="AK37" i="19" s="1"/>
  <c r="AK38" i="19" s="1"/>
  <c r="AK39" i="19" s="1"/>
  <c r="AK40" i="19" s="1"/>
  <c r="AK41" i="19" s="1"/>
  <c r="AK42" i="19" s="1"/>
  <c r="AK43" i="19" s="1"/>
  <c r="AK44" i="19" s="1"/>
  <c r="AK45" i="19" s="1"/>
  <c r="AK46" i="19" s="1"/>
  <c r="AK47" i="19" s="1"/>
  <c r="AK48" i="19" s="1"/>
  <c r="AK49" i="19" s="1"/>
  <c r="AK50" i="19" s="1"/>
  <c r="AK51" i="19" s="1"/>
  <c r="AK52" i="19" s="1"/>
  <c r="AK53" i="19" s="1"/>
  <c r="AK54" i="19" s="1"/>
  <c r="AK55" i="19" s="1"/>
  <c r="AK56" i="19" s="1"/>
  <c r="AO5" i="19" l="1"/>
  <c r="AP5" i="19" s="1"/>
  <c r="AR28" i="19"/>
  <c r="AR29" i="19" s="1"/>
  <c r="Z25" i="19" s="1"/>
  <c r="AR46" i="19"/>
  <c r="AR47" i="19" s="1"/>
  <c r="AS16" i="19"/>
  <c r="AS19" i="19" s="1"/>
  <c r="AU5" i="19" l="1"/>
  <c r="AU6" i="19" s="1"/>
  <c r="AU7" i="19" s="1"/>
  <c r="AS5" i="19"/>
  <c r="AS6" i="19" s="1"/>
  <c r="AS8" i="19" s="1"/>
  <c r="AS9" i="19" s="1"/>
  <c r="AO8" i="19"/>
  <c r="AP8" i="19" s="1"/>
  <c r="AS7" i="19" l="1"/>
  <c r="AS10" i="19" s="1"/>
  <c r="AO6" i="19" s="1"/>
  <c r="AP6" i="19" s="1"/>
  <c r="AU8" i="19"/>
  <c r="AU9" i="19" s="1"/>
  <c r="AU10" i="19" s="1"/>
  <c r="AO7" i="19" s="1"/>
  <c r="AP7" i="19" s="1"/>
  <c r="AP9" i="19" l="1"/>
  <c r="M27" i="19" s="1"/>
  <c r="Z27" i="19" s="1"/>
  <c r="Z32" i="19" s="1"/>
</calcChain>
</file>

<file path=xl/sharedStrings.xml><?xml version="1.0" encoding="utf-8"?>
<sst xmlns="http://schemas.openxmlformats.org/spreadsheetml/2006/main" count="196" uniqueCount="86">
  <si>
    <t>Reisekostenersatz und Reiseaufwandsentschädigung</t>
  </si>
  <si>
    <t>Datum</t>
  </si>
  <si>
    <t>Uhrzeit</t>
  </si>
  <si>
    <t>vom</t>
  </si>
  <si>
    <t>Anzahl Stunden</t>
  </si>
  <si>
    <t>Betrag der Stunden Ganze Tage</t>
  </si>
  <si>
    <t>Beginn Tag</t>
  </si>
  <si>
    <t>Tage Dazwischen</t>
  </si>
  <si>
    <t>Ende Tag</t>
  </si>
  <si>
    <t>Anzahl Tage Dazwischen</t>
  </si>
  <si>
    <t>Beginn Uhrzeit</t>
  </si>
  <si>
    <t>Berechnen Stunden Anreisetag mehr als ein Tag</t>
  </si>
  <si>
    <t>Ende Uhrzeit</t>
  </si>
  <si>
    <t>Berechnen Stunden Abreisetag mehr als ein Tag</t>
  </si>
  <si>
    <t>Anreisetag</t>
  </si>
  <si>
    <t>Maximal 12:00</t>
  </si>
  <si>
    <t>Abreisetag</t>
  </si>
  <si>
    <t>in Stunden</t>
  </si>
  <si>
    <t>Einzeltag</t>
  </si>
  <si>
    <t>in Minuten</t>
  </si>
  <si>
    <t>Gesamt</t>
  </si>
  <si>
    <t>Aufrunden Minuten in St.</t>
  </si>
  <si>
    <t>Umrechnung in Stunden</t>
  </si>
  <si>
    <t>Zeit:</t>
  </si>
  <si>
    <t>Aufrunden Minuten</t>
  </si>
  <si>
    <r>
      <t xml:space="preserve">Gewerkschaft Öffentlicher Dienst
</t>
    </r>
    <r>
      <rPr>
        <b/>
        <sz val="8"/>
        <rFont val="Arial"/>
        <family val="2"/>
      </rPr>
      <t>Teinfaltstraße 7
1010 Wien</t>
    </r>
  </si>
  <si>
    <t>Anzahl</t>
  </si>
  <si>
    <t>Zahl</t>
  </si>
  <si>
    <t>Berechnung Taggeldbetrag Inland</t>
  </si>
  <si>
    <t>SV-Nr.</t>
  </si>
  <si>
    <t>Mitgl.Nr.</t>
  </si>
  <si>
    <t xml:space="preserve">Name </t>
  </si>
  <si>
    <t xml:space="preserve">Organisation </t>
  </si>
  <si>
    <t xml:space="preserve">Grund der Reise </t>
  </si>
  <si>
    <t xml:space="preserve">Anordnung/Beschluss </t>
  </si>
  <si>
    <t xml:space="preserve">Kilometergeld </t>
  </si>
  <si>
    <t xml:space="preserve">Diäten </t>
  </si>
  <si>
    <t xml:space="preserve">Betrag </t>
  </si>
  <si>
    <t xml:space="preserve">Summe </t>
  </si>
  <si>
    <t>Bestätigung der BV/LV/Präs.</t>
  </si>
  <si>
    <t xml:space="preserve">Beginn Reise (Ausgangsort) </t>
  </si>
  <si>
    <t xml:space="preserve">Ende Reise (Ausgangsort) </t>
  </si>
  <si>
    <t>km</t>
  </si>
  <si>
    <t xml:space="preserve">Taggeldbetrag </t>
  </si>
  <si>
    <t xml:space="preserve">Anzahl d. bez. Essen Mittag/Abend </t>
  </si>
  <si>
    <t xml:space="preserve">Nächtigung ohne Beleg </t>
  </si>
  <si>
    <t xml:space="preserve">Nächtigung mit Beleg </t>
  </si>
  <si>
    <t xml:space="preserve">Sonstige Kosten </t>
  </si>
  <si>
    <t xml:space="preserve">Bankverbindung: IBAN </t>
  </si>
  <si>
    <t>Tel.nr.</t>
  </si>
  <si>
    <t>Unterschrift Rechnungsleger:in</t>
  </si>
  <si>
    <t xml:space="preserve">Beförderungszuschuss </t>
  </si>
  <si>
    <t>Bitte ankreuzen:</t>
  </si>
  <si>
    <t xml:space="preserve">Reisekosten mit Beleg </t>
  </si>
  <si>
    <t>Mitfahrer:innen</t>
  </si>
  <si>
    <t>Aktuelle Werte</t>
  </si>
  <si>
    <t>Kilometergeld</t>
  </si>
  <si>
    <t>Beförderungszuschuss</t>
  </si>
  <si>
    <t>weitere km</t>
  </si>
  <si>
    <t>max. Betrag</t>
  </si>
  <si>
    <t>KM-Geld Mitfahrer:innen</t>
  </si>
  <si>
    <t>Nächtigung ohne Beleg</t>
  </si>
  <si>
    <t>Ergebnis</t>
  </si>
  <si>
    <t>normal</t>
  </si>
  <si>
    <r>
      <t>Strecke bis 8km</t>
    </r>
    <r>
      <rPr>
        <sz val="8"/>
        <rFont val="Arial"/>
        <family val="2"/>
      </rPr>
      <t xml:space="preserve"> (je Wegstrecke)</t>
    </r>
  </si>
  <si>
    <r>
      <t xml:space="preserve">ersten 50km </t>
    </r>
    <r>
      <rPr>
        <sz val="8"/>
        <rFont val="Arial"/>
        <family val="2"/>
      </rPr>
      <t>(pro km)</t>
    </r>
  </si>
  <si>
    <r>
      <t xml:space="preserve">weitere 250km </t>
    </r>
    <r>
      <rPr>
        <sz val="8"/>
        <rFont val="Arial"/>
        <family val="2"/>
      </rPr>
      <t>(pro km)</t>
    </r>
  </si>
  <si>
    <t>Strecke bis 8 km</t>
  </si>
  <si>
    <t>Strecke weitere 250 km</t>
  </si>
  <si>
    <t>Strecke ersten 50 km</t>
  </si>
  <si>
    <t>Strecke weitere km</t>
  </si>
  <si>
    <t>Berechnung Beförderungszuschuss</t>
  </si>
  <si>
    <t>Beförderungszuschuss anrechenbar</t>
  </si>
  <si>
    <t>Wegstrecke 1</t>
  </si>
  <si>
    <t>Wegstrecke 2</t>
  </si>
  <si>
    <t>Wegstrecke 3</t>
  </si>
  <si>
    <t>Wegstrecke 4</t>
  </si>
  <si>
    <t>Taggeld/Std. (max. 12 Std.)</t>
  </si>
  <si>
    <t>Wenn keine Uhrzeiten oder nur eine Uhrzeit angegeben ist, dann Gesamt 0,00</t>
  </si>
  <si>
    <t>Bei Kilometergeld sind die Gesamtkilometer (Hin- und Rückfahrt) bei Wegstrecke 1 einzutragen.
Beim Beförderungszuschuss sind die Kilometer der einzelnen Wegstrecken anzugeben,
was bei einer Reise zum Zielort und retour jedenfalls 2 Wegstrecken bedeutet (siehe § 7 Abs. 4 RGV).</t>
  </si>
  <si>
    <t>Zielort (Adresse)</t>
  </si>
  <si>
    <r>
      <t xml:space="preserve">Abrechnung Reisekosten
</t>
    </r>
    <r>
      <rPr>
        <sz val="8"/>
        <rFont val="Arial"/>
        <family val="2"/>
      </rPr>
      <t>Anleitung: Reise von / nach - Ausgangsort und Zielort sind einzutragen (</t>
    </r>
    <r>
      <rPr>
        <b/>
        <sz val="8"/>
        <rFont val="Arial"/>
        <family val="2"/>
      </rPr>
      <t>genaue Adresse erforderlich</t>
    </r>
    <r>
      <rPr>
        <sz val="8"/>
        <rFont val="Arial"/>
        <family val="2"/>
      </rPr>
      <t>)
Beginn der Reise = Zeitpunkt Verlassen des Ausgangsortes; Ende der Reise = Zeitpunkt nach der Rückreise</t>
    </r>
  </si>
  <si>
    <t>Name(n)</t>
  </si>
  <si>
    <t>Reisekosten mit Beleg</t>
  </si>
  <si>
    <t xml:space="preserve">Reise von (Adresse Ausgangsort) </t>
  </si>
  <si>
    <t xml:space="preserve">Reise nach (Adresse Zielort)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</si>
</sst>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\-00\ 00\ 00"/>
    <numFmt numFmtId="165" formatCode="0.0"/>
    <numFmt numFmtId="166" formatCode="[hh]:mm:ss"/>
    <numFmt numFmtId="167" formatCode="#,##0.00_ ;[Red]\-#,##0.00\ "/>
    <numFmt numFmtId="168" formatCode="#,##0_ ;[Red]\-#,##0\ "/>
  </numFmts>
  <fonts count="1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rgb="FF000000"/>
      <name val="Tahoma"/>
      <family val="2"/>
    </font>
    <font>
      <b/>
      <sz val="16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i/>
      <sz val="8"/>
      <color theme="0" tint="-0.34998626667073579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5" fillId="0" borderId="0" xfId="0" applyFont="1" applyProtection="1">
      <protection hidden="1"/>
    </xf>
    <xf numFmtId="1" fontId="5" fillId="0" borderId="0" xfId="0" applyNumberFormat="1" applyFont="1" applyProtection="1">
      <protection hidden="1"/>
    </xf>
    <xf numFmtId="20" fontId="5" fillId="0" borderId="0" xfId="0" applyNumberFormat="1" applyFont="1" applyProtection="1">
      <protection hidden="1"/>
    </xf>
    <xf numFmtId="20" fontId="5" fillId="0" borderId="0" xfId="0" applyNumberFormat="1" applyFont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20" fontId="5" fillId="0" borderId="1" xfId="0" applyNumberFormat="1" applyFont="1" applyBorder="1" applyProtection="1">
      <protection hidden="1"/>
    </xf>
    <xf numFmtId="0" fontId="5" fillId="0" borderId="2" xfId="0" applyFont="1" applyBorder="1" applyProtection="1">
      <protection hidden="1"/>
    </xf>
    <xf numFmtId="20" fontId="5" fillId="0" borderId="2" xfId="0" applyNumberFormat="1" applyFont="1" applyBorder="1" applyProtection="1">
      <protection hidden="1"/>
    </xf>
    <xf numFmtId="20" fontId="5" fillId="0" borderId="3" xfId="0" applyNumberFormat="1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5" fillId="0" borderId="2" xfId="0" applyFont="1" applyBorder="1" applyAlignment="1" applyProtection="1">
      <alignment wrapText="1"/>
      <protection hidden="1"/>
    </xf>
    <xf numFmtId="21" fontId="5" fillId="0" borderId="2" xfId="0" applyNumberFormat="1" applyFont="1" applyBorder="1" applyProtection="1">
      <protection hidden="1"/>
    </xf>
    <xf numFmtId="0" fontId="5" fillId="0" borderId="4" xfId="0" applyFont="1" applyBorder="1" applyProtection="1">
      <protection hidden="1"/>
    </xf>
    <xf numFmtId="0" fontId="5" fillId="0" borderId="3" xfId="0" applyFont="1" applyBorder="1" applyAlignment="1" applyProtection="1">
      <alignment wrapText="1"/>
      <protection hidden="1"/>
    </xf>
    <xf numFmtId="14" fontId="5" fillId="2" borderId="4" xfId="0" applyNumberFormat="1" applyFont="1" applyFill="1" applyBorder="1" applyProtection="1">
      <protection hidden="1"/>
    </xf>
    <xf numFmtId="14" fontId="5" fillId="2" borderId="5" xfId="0" applyNumberFormat="1" applyFont="1" applyFill="1" applyBorder="1" applyProtection="1">
      <protection hidden="1"/>
    </xf>
    <xf numFmtId="165" fontId="5" fillId="0" borderId="5" xfId="0" applyNumberFormat="1" applyFont="1" applyBorder="1" applyProtection="1">
      <protection hidden="1"/>
    </xf>
    <xf numFmtId="166" fontId="5" fillId="0" borderId="5" xfId="0" applyNumberFormat="1" applyFont="1" applyBorder="1" applyProtection="1">
      <protection hidden="1"/>
    </xf>
    <xf numFmtId="2" fontId="5" fillId="0" borderId="6" xfId="0" applyNumberFormat="1" applyFont="1" applyBorder="1" applyProtection="1">
      <protection hidden="1"/>
    </xf>
    <xf numFmtId="20" fontId="5" fillId="2" borderId="4" xfId="0" applyNumberFormat="1" applyFont="1" applyFill="1" applyBorder="1" applyProtection="1">
      <protection hidden="1"/>
    </xf>
    <xf numFmtId="20" fontId="5" fillId="0" borderId="6" xfId="0" applyNumberFormat="1" applyFont="1" applyBorder="1" applyProtection="1">
      <protection hidden="1"/>
    </xf>
    <xf numFmtId="14" fontId="5" fillId="0" borderId="4" xfId="0" applyNumberFormat="1" applyFont="1" applyBorder="1" applyProtection="1">
      <protection hidden="1"/>
    </xf>
    <xf numFmtId="165" fontId="5" fillId="0" borderId="6" xfId="0" applyNumberFormat="1" applyFont="1" applyBorder="1" applyProtection="1">
      <protection hidden="1"/>
    </xf>
    <xf numFmtId="2" fontId="5" fillId="0" borderId="7" xfId="0" applyNumberFormat="1" applyFont="1" applyBorder="1" applyProtection="1">
      <protection hidden="1"/>
    </xf>
    <xf numFmtId="0" fontId="5" fillId="0" borderId="8" xfId="0" applyFont="1" applyBorder="1" applyProtection="1">
      <protection hidden="1"/>
    </xf>
    <xf numFmtId="0" fontId="5" fillId="0" borderId="5" xfId="0" applyFont="1" applyBorder="1" applyProtection="1">
      <protection hidden="1"/>
    </xf>
    <xf numFmtId="20" fontId="5" fillId="3" borderId="6" xfId="0" applyNumberFormat="1" applyFont="1" applyFill="1" applyBorder="1" applyProtection="1">
      <protection hidden="1"/>
    </xf>
    <xf numFmtId="1" fontId="5" fillId="0" borderId="6" xfId="0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21" fontId="5" fillId="0" borderId="0" xfId="0" applyNumberFormat="1" applyFont="1" applyProtection="1">
      <protection hidden="1"/>
    </xf>
    <xf numFmtId="2" fontId="5" fillId="0" borderId="9" xfId="0" applyNumberFormat="1" applyFont="1" applyBorder="1" applyProtection="1">
      <protection hidden="1"/>
    </xf>
    <xf numFmtId="0" fontId="1" fillId="0" borderId="10" xfId="0" applyFont="1" applyBorder="1" applyProtection="1">
      <protection hidden="1"/>
    </xf>
    <xf numFmtId="0" fontId="1" fillId="0" borderId="11" xfId="0" applyFont="1" applyBorder="1" applyProtection="1">
      <protection hidden="1"/>
    </xf>
    <xf numFmtId="2" fontId="1" fillId="0" borderId="12" xfId="0" applyNumberFormat="1" applyFont="1" applyBorder="1" applyProtection="1">
      <protection hidden="1"/>
    </xf>
    <xf numFmtId="166" fontId="5" fillId="0" borderId="7" xfId="0" applyNumberFormat="1" applyFont="1" applyBorder="1" applyProtection="1">
      <protection hidden="1"/>
    </xf>
    <xf numFmtId="0" fontId="5" fillId="0" borderId="13" xfId="0" applyFont="1" applyBorder="1" applyProtection="1">
      <protection hidden="1"/>
    </xf>
    <xf numFmtId="20" fontId="5" fillId="0" borderId="14" xfId="0" applyNumberFormat="1" applyFont="1" applyBorder="1" applyProtection="1">
      <protection hidden="1"/>
    </xf>
    <xf numFmtId="0" fontId="5" fillId="0" borderId="15" xfId="0" applyFont="1" applyBorder="1" applyProtection="1">
      <protection hidden="1"/>
    </xf>
    <xf numFmtId="20" fontId="5" fillId="0" borderId="16" xfId="0" applyNumberFormat="1" applyFont="1" applyBorder="1" applyProtection="1">
      <protection hidden="1"/>
    </xf>
    <xf numFmtId="0" fontId="5" fillId="0" borderId="16" xfId="0" applyFont="1" applyBorder="1" applyProtection="1">
      <protection hidden="1"/>
    </xf>
    <xf numFmtId="0" fontId="6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applyAlignment="1" applyProtection="1">
      <alignment vertical="center"/>
    </xf>
    <xf numFmtId="20" fontId="5" fillId="3" borderId="0" xfId="0" applyNumberFormat="1" applyFont="1" applyFill="1" applyProtection="1">
      <protection hidden="1"/>
    </xf>
    <xf numFmtId="2" fontId="5" fillId="0" borderId="0" xfId="0" applyNumberFormat="1" applyFont="1" applyProtection="1">
      <protection hidden="1"/>
    </xf>
    <xf numFmtId="0" fontId="5" fillId="0" borderId="3" xfId="0" applyNumberFormat="1" applyFont="1" applyBorder="1" applyProtection="1">
      <protection hidden="1"/>
    </xf>
    <xf numFmtId="167" fontId="0" fillId="0" borderId="16" xfId="0" applyNumberFormat="1" applyBorder="1" applyAlignment="1" applyProtection="1">
      <alignment vertical="center"/>
    </xf>
    <xf numFmtId="14" fontId="5" fillId="0" borderId="8" xfId="0" applyNumberFormat="1" applyFont="1" applyBorder="1" applyProtection="1">
      <protection hidden="1"/>
    </xf>
    <xf numFmtId="1" fontId="5" fillId="0" borderId="37" xfId="0" applyNumberFormat="1" applyFont="1" applyBorder="1" applyProtection="1">
      <protection hidden="1"/>
    </xf>
    <xf numFmtId="0" fontId="5" fillId="0" borderId="0" xfId="0" applyFont="1" applyAlignment="1" applyProtection="1">
      <alignment vertical="center"/>
    </xf>
    <xf numFmtId="167" fontId="0" fillId="0" borderId="0" xfId="0" applyNumberFormat="1" applyAlignment="1" applyProtection="1">
      <alignment vertical="center"/>
    </xf>
    <xf numFmtId="0" fontId="0" fillId="0" borderId="0" xfId="0" applyProtection="1"/>
    <xf numFmtId="0" fontId="5" fillId="0" borderId="0" xfId="0" applyFont="1" applyAlignment="1" applyProtection="1">
      <alignment horizontal="center" vertical="center"/>
    </xf>
    <xf numFmtId="0" fontId="13" fillId="0" borderId="0" xfId="0" applyNumberFormat="1" applyFont="1" applyAlignment="1" applyProtection="1">
      <alignment horizontal="right" vertical="center"/>
    </xf>
    <xf numFmtId="0" fontId="13" fillId="0" borderId="0" xfId="0" applyNumberFormat="1" applyFont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13" fillId="0" borderId="0" xfId="0" applyNumberFormat="1" applyFont="1" applyAlignment="1" applyProtection="1">
      <alignment vertical="center"/>
      <protection hidden="1"/>
    </xf>
    <xf numFmtId="0" fontId="5" fillId="0" borderId="0" xfId="0" applyFont="1" applyBorder="1" applyProtection="1">
      <protection hidden="1"/>
    </xf>
    <xf numFmtId="20" fontId="5" fillId="0" borderId="0" xfId="0" applyNumberFormat="1" applyFont="1" applyBorder="1" applyProtection="1">
      <protection hidden="1"/>
    </xf>
    <xf numFmtId="0" fontId="5" fillId="0" borderId="17" xfId="0" applyFont="1" applyBorder="1" applyProtection="1">
      <protection hidden="1"/>
    </xf>
    <xf numFmtId="20" fontId="5" fillId="0" borderId="18" xfId="0" applyNumberFormat="1" applyFont="1" applyBorder="1" applyProtection="1">
      <protection hidden="1"/>
    </xf>
    <xf numFmtId="20" fontId="5" fillId="2" borderId="0" xfId="0" applyNumberFormat="1" applyFont="1" applyFill="1" applyBorder="1" applyProtection="1">
      <protection hidden="1"/>
    </xf>
    <xf numFmtId="167" fontId="0" fillId="0" borderId="18" xfId="0" applyNumberFormat="1" applyBorder="1" applyAlignment="1" applyProtection="1">
      <alignment vertical="center"/>
    </xf>
    <xf numFmtId="167" fontId="0" fillId="0" borderId="14" xfId="0" applyNumberFormat="1" applyBorder="1" applyAlignment="1" applyProtection="1">
      <alignment vertical="center"/>
    </xf>
    <xf numFmtId="167" fontId="0" fillId="0" borderId="45" xfId="0" applyNumberFormat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29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2" fillId="5" borderId="8" xfId="0" applyFont="1" applyFill="1" applyBorder="1" applyAlignment="1" applyProtection="1">
      <alignment horizontal="right" vertical="center"/>
      <protection hidden="1"/>
    </xf>
    <xf numFmtId="0" fontId="2" fillId="5" borderId="5" xfId="0" applyFont="1" applyFill="1" applyBorder="1" applyAlignment="1" applyProtection="1">
      <alignment horizontal="right" vertical="center"/>
      <protection hidden="1"/>
    </xf>
    <xf numFmtId="0" fontId="2" fillId="5" borderId="36" xfId="0" applyFont="1" applyFill="1" applyBorder="1" applyAlignment="1" applyProtection="1">
      <alignment horizontal="right" vertical="center"/>
      <protection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4" fillId="0" borderId="39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49" fontId="0" fillId="0" borderId="19" xfId="0" applyNumberFormat="1" applyBorder="1" applyAlignment="1" applyProtection="1">
      <alignment vertical="center"/>
      <protection locked="0" hidden="1"/>
    </xf>
    <xf numFmtId="0" fontId="0" fillId="5" borderId="13" xfId="0" applyFill="1" applyBorder="1" applyAlignment="1" applyProtection="1">
      <alignment horizontal="center" vertical="center"/>
      <protection hidden="1"/>
    </xf>
    <xf numFmtId="0" fontId="0" fillId="5" borderId="21" xfId="0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vertical="center"/>
      <protection hidden="1"/>
    </xf>
    <xf numFmtId="0" fontId="0" fillId="5" borderId="15" xfId="0" applyFill="1" applyBorder="1" applyAlignment="1" applyProtection="1">
      <alignment horizontal="center" vertical="center"/>
      <protection hidden="1"/>
    </xf>
    <xf numFmtId="0" fontId="0" fillId="5" borderId="7" xfId="0" applyFill="1" applyBorder="1" applyAlignment="1" applyProtection="1">
      <alignment horizontal="center" vertical="center"/>
      <protection hidden="1"/>
    </xf>
    <xf numFmtId="0" fontId="0" fillId="5" borderId="20" xfId="0" applyFill="1" applyBorder="1" applyAlignment="1" applyProtection="1">
      <alignment horizontal="center" vertical="center"/>
      <protection hidden="1"/>
    </xf>
    <xf numFmtId="0" fontId="12" fillId="5" borderId="13" xfId="0" applyFont="1" applyFill="1" applyBorder="1" applyAlignment="1" applyProtection="1">
      <alignment horizontal="right" vertical="center"/>
      <protection hidden="1"/>
    </xf>
    <xf numFmtId="0" fontId="12" fillId="5" borderId="21" xfId="0" applyFont="1" applyFill="1" applyBorder="1" applyAlignment="1" applyProtection="1">
      <alignment horizontal="right" vertical="center"/>
      <protection hidden="1"/>
    </xf>
    <xf numFmtId="0" fontId="12" fillId="5" borderId="15" xfId="0" applyFont="1" applyFill="1" applyBorder="1" applyAlignment="1" applyProtection="1">
      <alignment horizontal="right" vertical="center"/>
      <protection hidden="1"/>
    </xf>
    <xf numFmtId="0" fontId="12" fillId="5" borderId="7" xfId="0" applyFont="1" applyFill="1" applyBorder="1" applyAlignment="1" applyProtection="1">
      <alignment horizontal="right" vertical="center"/>
      <protection hidden="1"/>
    </xf>
    <xf numFmtId="0" fontId="1" fillId="5" borderId="15" xfId="0" applyFont="1" applyFill="1" applyBorder="1" applyAlignment="1" applyProtection="1">
      <alignment horizontal="center" vertical="center"/>
      <protection hidden="1"/>
    </xf>
    <xf numFmtId="0" fontId="1" fillId="5" borderId="7" xfId="0" applyFont="1" applyFill="1" applyBorder="1" applyAlignment="1" applyProtection="1">
      <alignment horizontal="center" vertical="center"/>
      <protection hidden="1"/>
    </xf>
    <xf numFmtId="0" fontId="1" fillId="5" borderId="30" xfId="0" applyFont="1" applyFill="1" applyBorder="1" applyAlignment="1" applyProtection="1">
      <alignment horizontal="center" vertical="center"/>
      <protection hidden="1"/>
    </xf>
    <xf numFmtId="0" fontId="1" fillId="5" borderId="22" xfId="0" applyFont="1" applyFill="1" applyBorder="1" applyAlignment="1" applyProtection="1">
      <alignment horizontal="center" vertical="center"/>
      <protection hidden="1"/>
    </xf>
    <xf numFmtId="0" fontId="12" fillId="5" borderId="30" xfId="0" applyFont="1" applyFill="1" applyBorder="1" applyAlignment="1" applyProtection="1">
      <alignment horizontal="right" vertical="center"/>
      <protection hidden="1"/>
    </xf>
    <xf numFmtId="0" fontId="12" fillId="5" borderId="22" xfId="0" applyFont="1" applyFill="1" applyBorder="1" applyAlignment="1" applyProtection="1">
      <alignment horizontal="right" vertical="center"/>
      <protection hidden="1"/>
    </xf>
    <xf numFmtId="0" fontId="12" fillId="5" borderId="23" xfId="0" applyFont="1" applyFill="1" applyBorder="1" applyAlignment="1" applyProtection="1">
      <alignment horizontal="right" vertical="center"/>
      <protection hidden="1"/>
    </xf>
    <xf numFmtId="0" fontId="5" fillId="0" borderId="24" xfId="0" applyFont="1" applyFill="1" applyBorder="1" applyAlignment="1" applyProtection="1">
      <alignment horizontal="center" vertical="center"/>
      <protection locked="0" hidden="1"/>
    </xf>
    <xf numFmtId="0" fontId="5" fillId="0" borderId="25" xfId="0" applyFont="1" applyFill="1" applyBorder="1" applyAlignment="1" applyProtection="1">
      <alignment horizontal="center" vertical="center"/>
      <protection locked="0" hidden="1"/>
    </xf>
    <xf numFmtId="0" fontId="12" fillId="5" borderId="31" xfId="0" applyFont="1" applyFill="1" applyBorder="1" applyAlignment="1" applyProtection="1">
      <alignment horizontal="right" vertical="center"/>
      <protection hidden="1"/>
    </xf>
    <xf numFmtId="0" fontId="12" fillId="5" borderId="25" xfId="0" applyFont="1" applyFill="1" applyBorder="1" applyAlignment="1" applyProtection="1">
      <alignment horizontal="right" vertical="center"/>
      <protection hidden="1"/>
    </xf>
    <xf numFmtId="0" fontId="12" fillId="5" borderId="26" xfId="0" applyFont="1" applyFill="1" applyBorder="1" applyAlignment="1" applyProtection="1">
      <alignment horizontal="right" vertical="center"/>
      <protection hidden="1"/>
    </xf>
    <xf numFmtId="0" fontId="1" fillId="5" borderId="13" xfId="0" applyFont="1" applyFill="1" applyBorder="1" applyAlignment="1" applyProtection="1">
      <alignment horizontal="right" vertical="center"/>
      <protection hidden="1"/>
    </xf>
    <xf numFmtId="0" fontId="1" fillId="5" borderId="21" xfId="0" applyFont="1" applyFill="1" applyBorder="1" applyAlignment="1" applyProtection="1">
      <alignment horizontal="right" vertical="center"/>
      <protection hidden="1"/>
    </xf>
    <xf numFmtId="0" fontId="1" fillId="0" borderId="21" xfId="0" applyFont="1" applyBorder="1" applyAlignment="1" applyProtection="1">
      <alignment horizontal="center" vertical="center"/>
      <protection locked="0" hidden="1"/>
    </xf>
    <xf numFmtId="0" fontId="1" fillId="5" borderId="15" xfId="0" applyFont="1" applyFill="1" applyBorder="1" applyAlignment="1" applyProtection="1">
      <alignment horizontal="right" vertical="center"/>
      <protection hidden="1"/>
    </xf>
    <xf numFmtId="0" fontId="1" fillId="5" borderId="7" xfId="0" applyFont="1" applyFill="1" applyBorder="1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1" fillId="5" borderId="17" xfId="0" applyFont="1" applyFill="1" applyBorder="1" applyAlignment="1" applyProtection="1">
      <alignment horizontal="right" vertical="center"/>
      <protection hidden="1"/>
    </xf>
    <xf numFmtId="0" fontId="1" fillId="5" borderId="19" xfId="0" applyFont="1" applyFill="1" applyBorder="1" applyAlignment="1" applyProtection="1">
      <alignment horizontal="right" vertical="center"/>
      <protection hidden="1"/>
    </xf>
    <xf numFmtId="49" fontId="0" fillId="0" borderId="24" xfId="0" applyNumberFormat="1" applyBorder="1" applyAlignment="1" applyProtection="1">
      <alignment horizontal="center" vertical="center"/>
      <protection locked="0" hidden="1"/>
    </xf>
    <xf numFmtId="49" fontId="0" fillId="0" borderId="26" xfId="0" applyNumberFormat="1" applyBorder="1" applyAlignment="1" applyProtection="1">
      <alignment horizontal="center" vertical="center"/>
      <protection locked="0" hidden="1"/>
    </xf>
    <xf numFmtId="49" fontId="0" fillId="0" borderId="25" xfId="0" applyNumberFormat="1" applyBorder="1" applyAlignment="1" applyProtection="1">
      <alignment horizontal="center" vertical="center"/>
      <protection locked="0" hidden="1"/>
    </xf>
    <xf numFmtId="167" fontId="2" fillId="0" borderId="44" xfId="0" applyNumberFormat="1" applyFont="1" applyBorder="1" applyAlignment="1" applyProtection="1">
      <alignment vertical="center"/>
      <protection locked="0" hidden="1"/>
    </xf>
    <xf numFmtId="167" fontId="2" fillId="0" borderId="45" xfId="0" applyNumberFormat="1" applyFont="1" applyBorder="1" applyAlignment="1" applyProtection="1">
      <alignment vertical="center"/>
      <protection locked="0" hidden="1"/>
    </xf>
    <xf numFmtId="0" fontId="0" fillId="0" borderId="0" xfId="0" applyAlignment="1" applyProtection="1">
      <alignment horizontal="right" vertical="center"/>
      <protection hidden="1"/>
    </xf>
    <xf numFmtId="167" fontId="10" fillId="0" borderId="7" xfId="0" applyNumberFormat="1" applyFont="1" applyFill="1" applyBorder="1" applyAlignment="1" applyProtection="1">
      <alignment vertical="center"/>
      <protection locked="0" hidden="1"/>
    </xf>
    <xf numFmtId="167" fontId="10" fillId="0" borderId="16" xfId="0" applyNumberFormat="1" applyFont="1" applyFill="1" applyBorder="1" applyAlignment="1" applyProtection="1">
      <alignment vertical="center"/>
      <protection locked="0" hidden="1"/>
    </xf>
    <xf numFmtId="167" fontId="10" fillId="0" borderId="19" xfId="0" applyNumberFormat="1" applyFont="1" applyFill="1" applyBorder="1" applyAlignment="1" applyProtection="1">
      <alignment vertical="center"/>
      <protection locked="0" hidden="1"/>
    </xf>
    <xf numFmtId="167" fontId="10" fillId="0" borderId="18" xfId="0" applyNumberFormat="1" applyFont="1" applyFill="1" applyBorder="1" applyAlignment="1" applyProtection="1">
      <alignment vertical="center"/>
      <protection locked="0" hidden="1"/>
    </xf>
    <xf numFmtId="0" fontId="1" fillId="5" borderId="31" xfId="0" applyFont="1" applyFill="1" applyBorder="1" applyAlignment="1" applyProtection="1">
      <alignment horizontal="right" vertical="center"/>
      <protection hidden="1"/>
    </xf>
    <xf numFmtId="0" fontId="1" fillId="5" borderId="25" xfId="0" applyFont="1" applyFill="1" applyBorder="1" applyAlignment="1" applyProtection="1">
      <alignment horizontal="right" vertical="center"/>
      <protection hidden="1"/>
    </xf>
    <xf numFmtId="0" fontId="1" fillId="5" borderId="26" xfId="0" applyFont="1" applyFill="1" applyBorder="1" applyAlignment="1" applyProtection="1">
      <alignment horizontal="right" vertical="center"/>
      <protection hidden="1"/>
    </xf>
    <xf numFmtId="0" fontId="5" fillId="5" borderId="7" xfId="0" applyFont="1" applyFill="1" applyBorder="1" applyAlignment="1" applyProtection="1">
      <alignment horizontal="center" vertical="center"/>
      <protection hidden="1"/>
    </xf>
    <xf numFmtId="49" fontId="0" fillId="0" borderId="7" xfId="0" applyNumberFormat="1" applyBorder="1" applyAlignment="1" applyProtection="1">
      <alignment vertical="center"/>
      <protection locked="0" hidden="1"/>
    </xf>
    <xf numFmtId="3" fontId="0" fillId="0" borderId="7" xfId="0" applyNumberFormat="1" applyBorder="1" applyAlignment="1" applyProtection="1">
      <alignment horizontal="center" vertical="center"/>
      <protection locked="0" hidden="1"/>
    </xf>
    <xf numFmtId="3" fontId="0" fillId="0" borderId="16" xfId="0" applyNumberFormat="1" applyBorder="1" applyAlignment="1" applyProtection="1">
      <alignment horizontal="center" vertical="center"/>
      <protection locked="0" hidden="1"/>
    </xf>
    <xf numFmtId="0" fontId="1" fillId="5" borderId="17" xfId="0" applyFont="1" applyFill="1" applyBorder="1" applyAlignment="1" applyProtection="1">
      <alignment horizontal="center" vertical="center"/>
      <protection hidden="1"/>
    </xf>
    <xf numFmtId="0" fontId="1" fillId="5" borderId="19" xfId="0" applyFont="1" applyFill="1" applyBorder="1" applyAlignment="1" applyProtection="1">
      <alignment horizontal="center" vertical="center"/>
      <protection hidden="1"/>
    </xf>
    <xf numFmtId="0" fontId="5" fillId="5" borderId="19" xfId="0" applyFont="1" applyFill="1" applyBorder="1" applyAlignment="1" applyProtection="1">
      <alignment horizontal="center" vertical="center"/>
      <protection hidden="1"/>
    </xf>
    <xf numFmtId="3" fontId="0" fillId="0" borderId="19" xfId="0" applyNumberFormat="1" applyBorder="1" applyAlignment="1" applyProtection="1">
      <alignment horizontal="center" vertical="center"/>
      <protection locked="0" hidden="1"/>
    </xf>
    <xf numFmtId="3" fontId="0" fillId="0" borderId="18" xfId="0" applyNumberFormat="1" applyBorder="1" applyAlignment="1" applyProtection="1">
      <alignment horizontal="center" vertical="center"/>
      <protection locked="0" hidden="1"/>
    </xf>
    <xf numFmtId="167" fontId="10" fillId="0" borderId="21" xfId="0" applyNumberFormat="1" applyFont="1" applyFill="1" applyBorder="1" applyAlignment="1" applyProtection="1">
      <alignment vertical="center"/>
      <protection locked="0" hidden="1"/>
    </xf>
    <xf numFmtId="167" fontId="10" fillId="0" borderId="14" xfId="0" applyNumberFormat="1" applyFont="1" applyFill="1" applyBorder="1" applyAlignment="1" applyProtection="1">
      <alignment vertical="center"/>
      <protection locked="0" hidden="1"/>
    </xf>
    <xf numFmtId="167" fontId="5" fillId="0" borderId="7" xfId="0" applyNumberFormat="1" applyFont="1" applyFill="1" applyBorder="1" applyAlignment="1" applyProtection="1">
      <alignment vertical="center"/>
      <protection locked="0" hidden="1"/>
    </xf>
    <xf numFmtId="167" fontId="5" fillId="0" borderId="20" xfId="0" applyNumberFormat="1" applyFont="1" applyFill="1" applyBorder="1" applyAlignment="1" applyProtection="1">
      <alignment vertical="center"/>
      <protection locked="0" hidden="1"/>
    </xf>
    <xf numFmtId="14" fontId="5" fillId="0" borderId="20" xfId="0" applyNumberFormat="1" applyFont="1" applyBorder="1" applyAlignment="1" applyProtection="1">
      <alignment horizontal="center" vertical="center"/>
      <protection locked="0" hidden="1"/>
    </xf>
    <xf numFmtId="14" fontId="5" fillId="0" borderId="22" xfId="0" applyNumberFormat="1" applyFont="1" applyBorder="1" applyAlignment="1" applyProtection="1">
      <alignment horizontal="center" vertical="center"/>
      <protection locked="0" hidden="1"/>
    </xf>
    <xf numFmtId="14" fontId="5" fillId="0" borderId="23" xfId="0" applyNumberFormat="1" applyFont="1" applyBorder="1" applyAlignment="1" applyProtection="1">
      <alignment horizontal="center" vertical="center"/>
      <protection locked="0" hidden="1"/>
    </xf>
    <xf numFmtId="20" fontId="0" fillId="0" borderId="7" xfId="0" applyNumberFormat="1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1" fillId="5" borderId="20" xfId="0" applyFont="1" applyFill="1" applyBorder="1" applyAlignment="1" applyProtection="1">
      <alignment horizontal="center" vertical="center"/>
      <protection hidden="1"/>
    </xf>
    <xf numFmtId="0" fontId="1" fillId="5" borderId="23" xfId="0" applyFont="1" applyFill="1" applyBorder="1" applyAlignment="1" applyProtection="1">
      <alignment horizontal="center" vertical="center"/>
      <protection hidden="1"/>
    </xf>
    <xf numFmtId="14" fontId="5" fillId="0" borderId="24" xfId="0" applyNumberFormat="1" applyFont="1" applyBorder="1" applyAlignment="1" applyProtection="1">
      <alignment horizontal="center" vertical="center"/>
      <protection locked="0" hidden="1"/>
    </xf>
    <xf numFmtId="14" fontId="5" fillId="0" borderId="25" xfId="0" applyNumberFormat="1" applyFont="1" applyBorder="1" applyAlignment="1" applyProtection="1">
      <alignment horizontal="center" vertical="center"/>
      <protection locked="0" hidden="1"/>
    </xf>
    <xf numFmtId="14" fontId="5" fillId="0" borderId="26" xfId="0" applyNumberFormat="1" applyFont="1" applyBorder="1" applyAlignment="1" applyProtection="1">
      <alignment horizontal="center" vertical="center"/>
      <protection locked="0" hidden="1"/>
    </xf>
    <xf numFmtId="0" fontId="5" fillId="0" borderId="27" xfId="0" applyFont="1" applyBorder="1" applyAlignment="1" applyProtection="1">
      <alignment horizontal="center" vertical="center" wrapText="1"/>
      <protection locked="0" hidden="1"/>
    </xf>
    <xf numFmtId="0" fontId="9" fillId="4" borderId="0" xfId="0" applyFont="1" applyFill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 wrapText="1"/>
      <protection hidden="1"/>
    </xf>
    <xf numFmtId="0" fontId="1" fillId="0" borderId="21" xfId="0" applyFont="1" applyBorder="1" applyAlignment="1" applyProtection="1">
      <alignment horizontal="center" vertical="center" wrapText="1"/>
      <protection hidden="1"/>
    </xf>
    <xf numFmtId="0" fontId="1" fillId="0" borderId="14" xfId="0" applyFont="1" applyBorder="1" applyAlignment="1" applyProtection="1">
      <alignment horizontal="center" vertical="center" wrapText="1"/>
      <protection hidden="1"/>
    </xf>
    <xf numFmtId="0" fontId="1" fillId="0" borderId="15" xfId="0" applyFont="1" applyBorder="1" applyAlignment="1" applyProtection="1">
      <alignment horizontal="center" vertical="center" wrapText="1"/>
      <protection hidden="1"/>
    </xf>
    <xf numFmtId="0" fontId="1" fillId="0" borderId="7" xfId="0" applyFont="1" applyBorder="1" applyAlignment="1" applyProtection="1">
      <alignment horizontal="center" vertical="center" wrapText="1"/>
      <protection hidden="1"/>
    </xf>
    <xf numFmtId="0" fontId="1" fillId="0" borderId="16" xfId="0" applyFont="1" applyBorder="1" applyAlignment="1" applyProtection="1">
      <alignment horizontal="center" vertical="center" wrapText="1"/>
      <protection hidden="1"/>
    </xf>
    <xf numFmtId="0" fontId="1" fillId="0" borderId="17" xfId="0" applyFont="1" applyBorder="1" applyAlignment="1" applyProtection="1">
      <alignment horizontal="center" vertical="center" wrapText="1"/>
      <protection hidden="1"/>
    </xf>
    <xf numFmtId="0" fontId="1" fillId="0" borderId="19" xfId="0" applyFont="1" applyBorder="1" applyAlignment="1" applyProtection="1">
      <alignment horizontal="center" vertical="center" wrapText="1"/>
      <protection hidden="1"/>
    </xf>
    <xf numFmtId="0" fontId="1" fillId="0" borderId="18" xfId="0" applyFont="1" applyBorder="1" applyAlignment="1" applyProtection="1">
      <alignment horizontal="center" vertical="center" wrapText="1"/>
      <protection hidden="1"/>
    </xf>
    <xf numFmtId="0" fontId="1" fillId="5" borderId="24" xfId="0" applyFont="1" applyFill="1" applyBorder="1" applyAlignment="1" applyProtection="1">
      <alignment horizontal="center" vertical="center"/>
      <protection hidden="1"/>
    </xf>
    <xf numFmtId="0" fontId="1" fillId="5" borderId="25" xfId="0" applyFont="1" applyFill="1" applyBorder="1" applyAlignment="1" applyProtection="1">
      <alignment horizontal="center" vertical="center"/>
      <protection hidden="1"/>
    </xf>
    <xf numFmtId="0" fontId="1" fillId="5" borderId="26" xfId="0" applyFont="1" applyFill="1" applyBorder="1" applyAlignment="1" applyProtection="1">
      <alignment horizontal="center" vertical="center"/>
      <protection hidden="1"/>
    </xf>
    <xf numFmtId="20" fontId="0" fillId="0" borderId="19" xfId="0" applyNumberFormat="1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11" fillId="5" borderId="33" xfId="0" applyFont="1" applyFill="1" applyBorder="1" applyAlignment="1" applyProtection="1">
      <alignment horizontal="center" vertical="top" wrapText="1"/>
      <protection hidden="1"/>
    </xf>
    <xf numFmtId="0" fontId="11" fillId="5" borderId="27" xfId="0" applyFont="1" applyFill="1" applyBorder="1" applyAlignment="1" applyProtection="1">
      <alignment horizontal="center" vertical="top" wrapText="1"/>
      <protection hidden="1"/>
    </xf>
    <xf numFmtId="0" fontId="11" fillId="5" borderId="28" xfId="0" applyFont="1" applyFill="1" applyBorder="1" applyAlignment="1" applyProtection="1">
      <alignment horizontal="center" vertical="top" wrapText="1"/>
      <protection hidden="1"/>
    </xf>
    <xf numFmtId="14" fontId="5" fillId="0" borderId="7" xfId="0" applyNumberFormat="1" applyFont="1" applyBorder="1" applyAlignment="1" applyProtection="1">
      <alignment horizontal="center" vertical="center"/>
      <protection locked="0" hidden="1"/>
    </xf>
    <xf numFmtId="14" fontId="5" fillId="0" borderId="16" xfId="0" applyNumberFormat="1" applyFont="1" applyBorder="1" applyAlignment="1" applyProtection="1">
      <alignment horizontal="center" vertical="center"/>
      <protection locked="0" hidden="1"/>
    </xf>
    <xf numFmtId="49" fontId="5" fillId="0" borderId="24" xfId="0" applyNumberFormat="1" applyFont="1" applyBorder="1" applyAlignment="1" applyProtection="1">
      <alignment horizontal="center" vertical="center"/>
      <protection locked="0" hidden="1"/>
    </xf>
    <xf numFmtId="49" fontId="5" fillId="0" borderId="25" xfId="0" applyNumberFormat="1" applyFont="1" applyBorder="1" applyAlignment="1" applyProtection="1">
      <alignment horizontal="center" vertical="center"/>
      <protection locked="0" hidden="1"/>
    </xf>
    <xf numFmtId="49" fontId="5" fillId="0" borderId="34" xfId="0" applyNumberFormat="1" applyFont="1" applyBorder="1" applyAlignment="1" applyProtection="1">
      <alignment horizontal="center" vertical="center"/>
      <protection locked="0" hidden="1"/>
    </xf>
    <xf numFmtId="0" fontId="1" fillId="5" borderId="21" xfId="0" applyFont="1" applyFill="1" applyBorder="1" applyAlignment="1" applyProtection="1">
      <alignment horizontal="center" vertical="center"/>
      <protection hidden="1"/>
    </xf>
    <xf numFmtId="0" fontId="2" fillId="5" borderId="33" xfId="0" applyFont="1" applyFill="1" applyBorder="1" applyAlignment="1" applyProtection="1">
      <alignment horizontal="center" vertical="center"/>
      <protection hidden="1"/>
    </xf>
    <xf numFmtId="0" fontId="2" fillId="5" borderId="27" xfId="0" applyFont="1" applyFill="1" applyBorder="1" applyAlignment="1" applyProtection="1">
      <alignment horizontal="center" vertical="center"/>
      <protection hidden="1"/>
    </xf>
    <xf numFmtId="0" fontId="2" fillId="5" borderId="28" xfId="0" applyFont="1" applyFill="1" applyBorder="1" applyAlignment="1" applyProtection="1">
      <alignment horizontal="center" vertical="center"/>
      <protection hidden="1"/>
    </xf>
    <xf numFmtId="164" fontId="0" fillId="0" borderId="21" xfId="0" applyNumberFormat="1" applyBorder="1" applyAlignment="1" applyProtection="1">
      <alignment horizontal="center" vertical="center"/>
      <protection locked="0" hidden="1"/>
    </xf>
    <xf numFmtId="164" fontId="0" fillId="0" borderId="14" xfId="0" applyNumberFormat="1" applyBorder="1" applyAlignment="1" applyProtection="1">
      <alignment horizontal="center" vertical="center"/>
      <protection locked="0" hidden="1"/>
    </xf>
    <xf numFmtId="0" fontId="0" fillId="0" borderId="2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 applyProtection="1">
      <alignment horizontal="center" vertical="center"/>
      <protection locked="0" hidden="1"/>
    </xf>
    <xf numFmtId="168" fontId="0" fillId="0" borderId="7" xfId="0" applyNumberFormat="1" applyFill="1" applyBorder="1" applyAlignment="1" applyProtection="1">
      <alignment vertical="center"/>
      <protection locked="0" hidden="1"/>
    </xf>
    <xf numFmtId="168" fontId="0" fillId="0" borderId="20" xfId="0" applyNumberFormat="1" applyFill="1" applyBorder="1" applyAlignment="1" applyProtection="1">
      <alignment vertical="center"/>
      <protection locked="0" hidden="1"/>
    </xf>
    <xf numFmtId="167" fontId="0" fillId="0" borderId="7" xfId="0" applyNumberFormat="1" applyFill="1" applyBorder="1" applyAlignment="1" applyProtection="1">
      <alignment vertical="center"/>
      <protection locked="0" hidden="1"/>
    </xf>
    <xf numFmtId="167" fontId="0" fillId="0" borderId="20" xfId="0" applyNumberFormat="1" applyFill="1" applyBorder="1" applyAlignment="1" applyProtection="1">
      <alignment vertical="center"/>
      <protection locked="0" hidden="1"/>
    </xf>
    <xf numFmtId="0" fontId="1" fillId="5" borderId="33" xfId="0" applyFont="1" applyFill="1" applyBorder="1" applyAlignment="1" applyProtection="1">
      <alignment horizontal="center" vertical="center"/>
      <protection hidden="1"/>
    </xf>
    <xf numFmtId="0" fontId="1" fillId="5" borderId="27" xfId="0" applyFont="1" applyFill="1" applyBorder="1" applyAlignment="1" applyProtection="1">
      <alignment horizontal="center" vertical="center"/>
      <protection hidden="1"/>
    </xf>
    <xf numFmtId="0" fontId="1" fillId="5" borderId="48" xfId="0" applyFont="1" applyFill="1" applyBorder="1" applyAlignment="1" applyProtection="1">
      <alignment horizontal="center" vertical="center"/>
      <protection hidden="1"/>
    </xf>
    <xf numFmtId="0" fontId="1" fillId="5" borderId="11" xfId="0" applyFont="1" applyFill="1" applyBorder="1" applyAlignment="1" applyProtection="1">
      <alignment horizontal="center" vertical="center"/>
      <protection hidden="1"/>
    </xf>
    <xf numFmtId="0" fontId="1" fillId="5" borderId="49" xfId="0" applyFont="1" applyFill="1" applyBorder="1" applyAlignment="1" applyProtection="1">
      <alignment horizontal="center" vertical="center"/>
      <protection hidden="1"/>
    </xf>
    <xf numFmtId="0" fontId="5" fillId="0" borderId="48" xfId="0" applyFont="1" applyBorder="1" applyAlignment="1" applyProtection="1">
      <alignment horizontal="center" vertical="center" wrapText="1"/>
      <protection locked="0" hidden="1"/>
    </xf>
    <xf numFmtId="0" fontId="5" fillId="0" borderId="12" xfId="0" applyFont="1" applyBorder="1" applyAlignment="1" applyProtection="1">
      <alignment horizontal="center" vertical="center" wrapText="1"/>
      <protection locked="0" hidden="1"/>
    </xf>
    <xf numFmtId="0" fontId="5" fillId="5" borderId="35" xfId="0" applyFont="1" applyFill="1" applyBorder="1" applyAlignment="1" applyProtection="1">
      <alignment horizontal="center" vertical="center" wrapText="1"/>
      <protection hidden="1"/>
    </xf>
    <xf numFmtId="0" fontId="5" fillId="5" borderId="38" xfId="0" applyFont="1" applyFill="1" applyBorder="1" applyAlignment="1" applyProtection="1">
      <alignment horizontal="center" vertical="center" wrapText="1"/>
      <protection hidden="1"/>
    </xf>
    <xf numFmtId="0" fontId="0" fillId="0" borderId="35" xfId="0" applyBorder="1" applyAlignment="1" applyProtection="1">
      <alignment horizontal="center" vertical="center"/>
      <protection locked="0" hidden="1"/>
    </xf>
    <xf numFmtId="0" fontId="0" fillId="0" borderId="38" xfId="0" applyBorder="1" applyAlignment="1" applyProtection="1">
      <alignment horizontal="center" vertical="center"/>
      <protection locked="0" hidden="1"/>
    </xf>
    <xf numFmtId="3" fontId="0" fillId="0" borderId="32" xfId="0" applyNumberFormat="1" applyBorder="1" applyAlignment="1" applyProtection="1">
      <alignment horizontal="center" vertical="center"/>
      <protection locked="0" hidden="1"/>
    </xf>
    <xf numFmtId="3" fontId="0" fillId="0" borderId="50" xfId="0" applyNumberFormat="1" applyBorder="1" applyAlignment="1" applyProtection="1">
      <alignment horizontal="center" vertical="center"/>
      <protection locked="0" hidden="1"/>
    </xf>
    <xf numFmtId="3" fontId="0" fillId="0" borderId="51" xfId="0" applyNumberFormat="1" applyBorder="1" applyAlignment="1" applyProtection="1">
      <alignment horizontal="center" vertical="center"/>
      <protection locked="0" hidden="1"/>
    </xf>
    <xf numFmtId="0" fontId="5" fillId="5" borderId="32" xfId="0" applyFont="1" applyFill="1" applyBorder="1" applyAlignment="1" applyProtection="1">
      <alignment horizontal="center" vertical="center"/>
      <protection hidden="1"/>
    </xf>
    <xf numFmtId="0" fontId="5" fillId="5" borderId="50" xfId="0" applyFont="1" applyFill="1" applyBorder="1" applyAlignment="1" applyProtection="1">
      <alignment horizontal="center" vertical="center"/>
      <protection hidden="1"/>
    </xf>
    <xf numFmtId="0" fontId="5" fillId="5" borderId="51" xfId="0" applyFont="1" applyFill="1" applyBorder="1" applyAlignment="1" applyProtection="1">
      <alignment horizontal="center" vertical="center"/>
      <protection hidden="1"/>
    </xf>
    <xf numFmtId="49" fontId="0" fillId="0" borderId="32" xfId="0" applyNumberFormat="1" applyBorder="1" applyAlignment="1" applyProtection="1">
      <alignment horizontal="center" vertical="center"/>
      <protection locked="0" hidden="1"/>
    </xf>
    <xf numFmtId="49" fontId="0" fillId="0" borderId="50" xfId="0" applyNumberFormat="1" applyBorder="1" applyAlignment="1" applyProtection="1">
      <alignment horizontal="center" vertical="center"/>
      <protection locked="0" hidden="1"/>
    </xf>
    <xf numFmtId="49" fontId="0" fillId="0" borderId="52" xfId="0" applyNumberFormat="1" applyBorder="1" applyAlignment="1" applyProtection="1">
      <alignment horizontal="center" vertical="center"/>
      <protection locked="0" hidden="1"/>
    </xf>
    <xf numFmtId="0" fontId="4" fillId="5" borderId="15" xfId="0" applyFont="1" applyFill="1" applyBorder="1" applyAlignment="1" applyProtection="1">
      <alignment horizontal="center" vertical="center" wrapText="1"/>
      <protection hidden="1"/>
    </xf>
    <xf numFmtId="0" fontId="4" fillId="5" borderId="7" xfId="0" applyFont="1" applyFill="1" applyBorder="1" applyAlignment="1" applyProtection="1">
      <alignment horizontal="center" vertical="center" wrapText="1"/>
      <protection hidden="1"/>
    </xf>
    <xf numFmtId="0" fontId="4" fillId="5" borderId="16" xfId="0" applyFont="1" applyFill="1" applyBorder="1" applyAlignment="1" applyProtection="1">
      <alignment horizontal="center" vertical="center" wrapText="1"/>
      <protection hidden="1"/>
    </xf>
    <xf numFmtId="0" fontId="5" fillId="5" borderId="47" xfId="0" applyFont="1" applyFill="1" applyBorder="1" applyAlignment="1" applyProtection="1">
      <alignment horizontal="center" vertical="center" wrapText="1"/>
      <protection hidden="1"/>
    </xf>
    <xf numFmtId="0" fontId="5" fillId="5" borderId="46" xfId="0" applyFont="1" applyFill="1" applyBorder="1" applyAlignment="1" applyProtection="1">
      <alignment horizontal="center" vertical="center" wrapText="1"/>
      <protection hidden="1"/>
    </xf>
    <xf numFmtId="0" fontId="5" fillId="5" borderId="35" xfId="0" applyFont="1" applyFill="1" applyBorder="1" applyAlignment="1" applyProtection="1">
      <alignment horizontal="center" vertical="center"/>
      <protection hidden="1"/>
    </xf>
    <xf numFmtId="0" fontId="5" fillId="5" borderId="38" xfId="0" applyFont="1" applyFill="1" applyBorder="1" applyAlignment="1" applyProtection="1">
      <alignment horizontal="center" vertical="center"/>
      <protection hidden="1"/>
    </xf>
    <xf numFmtId="167" fontId="10" fillId="0" borderId="7" xfId="0" applyNumberFormat="1" applyFont="1" applyFill="1" applyBorder="1" applyAlignment="1" applyProtection="1">
      <alignment vertical="center"/>
      <protection hidden="1"/>
    </xf>
    <xf numFmtId="167" fontId="10" fillId="0" borderId="16" xfId="0" applyNumberFormat="1" applyFont="1" applyFill="1" applyBorder="1" applyAlignment="1" applyProtection="1">
      <alignment vertical="center"/>
      <protection hidden="1"/>
    </xf>
    <xf numFmtId="167" fontId="10" fillId="0" borderId="21" xfId="0" applyNumberFormat="1" applyFont="1" applyFill="1" applyBorder="1" applyAlignment="1" applyProtection="1">
      <alignment vertical="center"/>
      <protection hidden="1"/>
    </xf>
    <xf numFmtId="167" fontId="10" fillId="0" borderId="14" xfId="0" applyNumberFormat="1" applyFont="1" applyFill="1" applyBorder="1" applyAlignment="1" applyProtection="1">
      <alignment vertical="center"/>
      <protection hidden="1"/>
    </xf>
    <xf numFmtId="0" fontId="5" fillId="0" borderId="13" xfId="0" applyFont="1" applyBorder="1" applyAlignment="1" applyProtection="1">
      <alignment vertical="center"/>
    </xf>
    <xf numFmtId="0" fontId="5" fillId="0" borderId="21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17" xfId="0" applyFont="1" applyBorder="1" applyAlignment="1" applyProtection="1">
      <alignment vertical="center"/>
    </xf>
    <xf numFmtId="0" fontId="5" fillId="0" borderId="19" xfId="0" applyFont="1" applyBorder="1" applyAlignment="1" applyProtection="1">
      <alignment vertical="center"/>
    </xf>
    <xf numFmtId="0" fontId="5" fillId="0" borderId="43" xfId="0" applyFont="1" applyBorder="1" applyAlignment="1" applyProtection="1">
      <alignment vertical="center"/>
    </xf>
    <xf numFmtId="0" fontId="5" fillId="0" borderId="44" xfId="0" applyFont="1" applyBorder="1" applyAlignment="1" applyProtection="1">
      <alignment vertical="center"/>
    </xf>
    <xf numFmtId="0" fontId="9" fillId="4" borderId="40" xfId="0" applyFont="1" applyFill="1" applyBorder="1" applyAlignment="1" applyProtection="1">
      <alignment horizontal="center"/>
      <protection hidden="1"/>
    </xf>
    <xf numFmtId="0" fontId="9" fillId="4" borderId="41" xfId="0" applyFont="1" applyFill="1" applyBorder="1" applyAlignment="1" applyProtection="1">
      <alignment horizontal="center"/>
      <protection hidden="1"/>
    </xf>
    <xf numFmtId="0" fontId="9" fillId="4" borderId="42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0" xfId="0" applyFont="1" applyFill="1" applyAlignment="1" applyProtection="1">
      <alignment horizontal="center"/>
      <protection hidden="1"/>
    </xf>
    <xf numFmtId="0" fontId="5" fillId="4" borderId="4" xfId="0" applyFont="1" applyFill="1" applyBorder="1" applyAlignment="1" applyProtection="1">
      <alignment horizontal="center"/>
      <protection hidden="1"/>
    </xf>
    <xf numFmtId="167" fontId="2" fillId="0" borderId="44" xfId="0" applyNumberFormat="1" applyFont="1" applyBorder="1" applyAlignment="1" applyProtection="1">
      <alignment vertical="center"/>
      <protection hidden="1"/>
    </xf>
    <xf numFmtId="167" fontId="2" fillId="0" borderId="45" xfId="0" applyNumberFormat="1" applyFont="1" applyBorder="1" applyAlignment="1" applyProtection="1">
      <alignment vertical="center"/>
      <protection hidden="1"/>
    </xf>
    <xf numFmtId="167" fontId="5" fillId="0" borderId="7" xfId="0" applyNumberFormat="1" applyFont="1" applyFill="1" applyBorder="1" applyAlignment="1" applyProtection="1">
      <alignment vertical="center"/>
      <protection hidden="1"/>
    </xf>
    <xf numFmtId="167" fontId="5" fillId="0" borderId="20" xfId="0" applyNumberFormat="1" applyFont="1" applyFill="1" applyBorder="1" applyAlignment="1" applyProtection="1">
      <alignment vertical="center"/>
      <protection hidden="1"/>
    </xf>
    <xf numFmtId="0" fontId="14" fillId="0" borderId="2" xfId="0" applyFont="1" applyBorder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2" fillId="4" borderId="0" xfId="0" applyFont="1" applyFill="1" applyAlignment="1" applyProtection="1">
      <alignment horizontal="center"/>
    </xf>
  </cellXfs>
  <cellStyles count="1">
    <cellStyle name="Standard" xfId="0" builtinId="0"/>
  </cellStyles>
  <dxfs count="4"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66676</xdr:rowOff>
    </xdr:from>
    <xdr:to>
      <xdr:col>2</xdr:col>
      <xdr:colOff>106681</xdr:colOff>
      <xdr:row>2</xdr:row>
      <xdr:rowOff>182437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66676"/>
          <a:ext cx="476250" cy="590106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0</xdr:row>
      <xdr:rowOff>66676</xdr:rowOff>
    </xdr:from>
    <xdr:to>
      <xdr:col>2</xdr:col>
      <xdr:colOff>106681</xdr:colOff>
      <xdr:row>2</xdr:row>
      <xdr:rowOff>182437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66676"/>
          <a:ext cx="476250" cy="590106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0</xdr:row>
      <xdr:rowOff>66676</xdr:rowOff>
    </xdr:from>
    <xdr:to>
      <xdr:col>2</xdr:col>
      <xdr:colOff>106681</xdr:colOff>
      <xdr:row>2</xdr:row>
      <xdr:rowOff>182437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66676"/>
          <a:ext cx="476250" cy="590106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0</xdr:row>
      <xdr:rowOff>66676</xdr:rowOff>
    </xdr:from>
    <xdr:to>
      <xdr:col>2</xdr:col>
      <xdr:colOff>106681</xdr:colOff>
      <xdr:row>2</xdr:row>
      <xdr:rowOff>182437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66676"/>
          <a:ext cx="478155" cy="59201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0</xdr:row>
      <xdr:rowOff>66676</xdr:rowOff>
    </xdr:from>
    <xdr:to>
      <xdr:col>2</xdr:col>
      <xdr:colOff>106681</xdr:colOff>
      <xdr:row>2</xdr:row>
      <xdr:rowOff>182437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55A6E40-B781-49D7-A6C2-6DCF52509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66676"/>
          <a:ext cx="478155" cy="59201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0</xdr:row>
      <xdr:rowOff>66676</xdr:rowOff>
    </xdr:from>
    <xdr:to>
      <xdr:col>2</xdr:col>
      <xdr:colOff>106681</xdr:colOff>
      <xdr:row>2</xdr:row>
      <xdr:rowOff>182437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7230643-D855-4D5F-A8FC-EF36A1A61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66676"/>
          <a:ext cx="478155" cy="59201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29</xdr:row>
          <xdr:rowOff>19050</xdr:rowOff>
        </xdr:from>
        <xdr:to>
          <xdr:col>16</xdr:col>
          <xdr:colOff>123825</xdr:colOff>
          <xdr:row>29</xdr:row>
          <xdr:rowOff>266700</xdr:rowOff>
        </xdr:to>
        <xdr:sp macro="" textlink="">
          <xdr:nvSpPr>
            <xdr:cNvPr id="27657" name="Check Box 9" hidden="1">
              <a:extLst>
                <a:ext uri="{63B3BB69-23CF-44E3-9099-C40C66FF867C}">
                  <a14:compatExt spid="_x0000_s27657"/>
                </a:ext>
                <a:ext uri="{FF2B5EF4-FFF2-40B4-BE49-F238E27FC236}">
                  <a16:creationId xmlns:a16="http://schemas.microsoft.com/office/drawing/2014/main" id="{00000000-0008-0000-0000-00000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Sammelrechnung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66676</xdr:rowOff>
    </xdr:from>
    <xdr:to>
      <xdr:col>2</xdr:col>
      <xdr:colOff>106681</xdr:colOff>
      <xdr:row>2</xdr:row>
      <xdr:rowOff>182437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66676"/>
          <a:ext cx="476250" cy="59010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29</xdr:row>
          <xdr:rowOff>19050</xdr:rowOff>
        </xdr:from>
        <xdr:to>
          <xdr:col>16</xdr:col>
          <xdr:colOff>123825</xdr:colOff>
          <xdr:row>29</xdr:row>
          <xdr:rowOff>266700</xdr:rowOff>
        </xdr:to>
        <xdr:sp macro="" textlink="">
          <xdr:nvSpPr>
            <xdr:cNvPr id="29699" name="Check Box 3" hidden="1">
              <a:extLst>
                <a:ext uri="{63B3BB69-23CF-44E3-9099-C40C66FF867C}">
                  <a14:compatExt spid="_x0000_s29699"/>
                </a:ext>
                <a:ext uri="{FF2B5EF4-FFF2-40B4-BE49-F238E27FC236}">
                  <a16:creationId xmlns:a16="http://schemas.microsoft.com/office/drawing/2014/main" id="{00000000-0008-0000-0100-00000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Sammelrechnung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5"/>
  <sheetViews>
    <sheetView showGridLines="0" zoomScaleNormal="100" workbookViewId="0">
      <selection activeCell="T16" sqref="T16:U16"/>
    </sheetView>
  </sheetViews>
  <sheetFormatPr baseColWidth="10" defaultRowHeight="12.75" x14ac:dyDescent="0.2"/>
  <cols>
    <col min="1" max="30" width="3.5703125" style="43" customWidth="1"/>
    <col min="31" max="32" width="11.42578125" style="43"/>
    <col min="33" max="33" width="26.42578125" style="43" bestFit="1" customWidth="1"/>
    <col min="34" max="16384" width="11.42578125" style="43"/>
  </cols>
  <sheetData>
    <row r="1" spans="1:35" ht="18.75" customHeight="1" x14ac:dyDescent="0.2">
      <c r="A1" s="150" t="s">
        <v>25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2"/>
      <c r="AG1" s="149" t="s">
        <v>55</v>
      </c>
      <c r="AH1" s="149"/>
    </row>
    <row r="2" spans="1:35" ht="18.75" customHeight="1" x14ac:dyDescent="0.2">
      <c r="A2" s="153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5"/>
      <c r="AG2" s="50" t="s">
        <v>77</v>
      </c>
      <c r="AH2" s="51">
        <v>2.5</v>
      </c>
      <c r="AI2" s="51"/>
    </row>
    <row r="3" spans="1:35" ht="18.75" customHeight="1" thickBot="1" x14ac:dyDescent="0.25">
      <c r="A3" s="156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8"/>
      <c r="AG3" s="50" t="s">
        <v>61</v>
      </c>
      <c r="AH3" s="51">
        <v>17</v>
      </c>
      <c r="AI3" s="51"/>
    </row>
    <row r="4" spans="1:35" ht="30.75" customHeight="1" thickBot="1" x14ac:dyDescent="0.25">
      <c r="A4" s="174" t="s">
        <v>0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6"/>
      <c r="AG4" s="50" t="s">
        <v>56</v>
      </c>
      <c r="AH4" s="51">
        <v>0.5</v>
      </c>
      <c r="AI4" s="51"/>
    </row>
    <row r="5" spans="1:35" ht="21.95" customHeight="1" x14ac:dyDescent="0.2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73" t="s">
        <v>29</v>
      </c>
      <c r="V5" s="173"/>
      <c r="W5" s="173"/>
      <c r="X5" s="177"/>
      <c r="Y5" s="177"/>
      <c r="Z5" s="177"/>
      <c r="AA5" s="177"/>
      <c r="AB5" s="177"/>
      <c r="AC5" s="177"/>
      <c r="AD5" s="178"/>
      <c r="AG5" s="50" t="s">
        <v>60</v>
      </c>
      <c r="AH5" s="51">
        <v>0.15</v>
      </c>
      <c r="AI5" s="50"/>
    </row>
    <row r="6" spans="1:35" ht="21.95" customHeight="1" x14ac:dyDescent="0.2">
      <c r="A6" s="107" t="s">
        <v>32</v>
      </c>
      <c r="B6" s="108"/>
      <c r="C6" s="108"/>
      <c r="D6" s="108"/>
      <c r="E6" s="108"/>
      <c r="F6" s="108"/>
      <c r="G6" s="108"/>
      <c r="H6" s="108"/>
      <c r="I6" s="108"/>
      <c r="J6" s="108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93" t="s">
        <v>30</v>
      </c>
      <c r="V6" s="93"/>
      <c r="W6" s="93"/>
      <c r="X6" s="109"/>
      <c r="Y6" s="109"/>
      <c r="Z6" s="109"/>
      <c r="AA6" s="109"/>
      <c r="AB6" s="109"/>
      <c r="AC6" s="109"/>
      <c r="AD6" s="142"/>
      <c r="AG6" s="50" t="s">
        <v>57</v>
      </c>
      <c r="AH6" s="53" t="s">
        <v>63</v>
      </c>
      <c r="AI6" s="54" t="s">
        <v>42</v>
      </c>
    </row>
    <row r="7" spans="1:35" ht="21.95" customHeight="1" thickBot="1" x14ac:dyDescent="0.25">
      <c r="A7" s="110" t="s">
        <v>48</v>
      </c>
      <c r="B7" s="111"/>
      <c r="C7" s="111"/>
      <c r="D7" s="111"/>
      <c r="E7" s="111"/>
      <c r="F7" s="111"/>
      <c r="G7" s="111"/>
      <c r="H7" s="111"/>
      <c r="I7" s="111"/>
      <c r="J7" s="111"/>
      <c r="K7" s="112"/>
      <c r="L7" s="113"/>
      <c r="M7" s="112"/>
      <c r="N7" s="113"/>
      <c r="O7" s="112"/>
      <c r="P7" s="113"/>
      <c r="Q7" s="112"/>
      <c r="R7" s="114"/>
      <c r="S7" s="112"/>
      <c r="T7" s="113"/>
      <c r="U7" s="159" t="s">
        <v>49</v>
      </c>
      <c r="V7" s="160"/>
      <c r="W7" s="161"/>
      <c r="X7" s="170"/>
      <c r="Y7" s="171"/>
      <c r="Z7" s="171"/>
      <c r="AA7" s="171"/>
      <c r="AB7" s="171"/>
      <c r="AC7" s="171"/>
      <c r="AD7" s="172"/>
      <c r="AG7" s="50" t="s">
        <v>64</v>
      </c>
      <c r="AH7" s="51">
        <v>2</v>
      </c>
      <c r="AI7" s="55">
        <v>8</v>
      </c>
    </row>
    <row r="8" spans="1:35" ht="36.75" customHeight="1" thickBot="1" x14ac:dyDescent="0.25">
      <c r="A8" s="165" t="s">
        <v>81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7"/>
      <c r="AG8" s="50" t="s">
        <v>65</v>
      </c>
      <c r="AH8" s="51">
        <v>0.26</v>
      </c>
      <c r="AI8" s="55">
        <v>50</v>
      </c>
    </row>
    <row r="9" spans="1:35" ht="21.75" customHeight="1" x14ac:dyDescent="0.2">
      <c r="A9" s="104" t="s">
        <v>33</v>
      </c>
      <c r="B9" s="105"/>
      <c r="C9" s="105"/>
      <c r="D9" s="105"/>
      <c r="E9" s="105"/>
      <c r="F9" s="105"/>
      <c r="G9" s="105"/>
      <c r="H9" s="105"/>
      <c r="I9" s="105"/>
      <c r="J9" s="105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80"/>
      <c r="AG9" s="50" t="s">
        <v>66</v>
      </c>
      <c r="AH9" s="51">
        <v>0.13</v>
      </c>
      <c r="AI9" s="55">
        <v>250</v>
      </c>
    </row>
    <row r="10" spans="1:35" ht="21.75" customHeight="1" x14ac:dyDescent="0.2">
      <c r="A10" s="107" t="s">
        <v>34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81"/>
      <c r="L10" s="182"/>
      <c r="M10" s="182"/>
      <c r="N10" s="182"/>
      <c r="O10" s="182"/>
      <c r="P10" s="182"/>
      <c r="Q10" s="182"/>
      <c r="R10" s="183"/>
      <c r="S10" s="93" t="s">
        <v>27</v>
      </c>
      <c r="T10" s="93"/>
      <c r="U10" s="109"/>
      <c r="V10" s="109"/>
      <c r="W10" s="109"/>
      <c r="X10" s="93" t="s">
        <v>3</v>
      </c>
      <c r="Y10" s="93"/>
      <c r="Z10" s="168"/>
      <c r="AA10" s="168"/>
      <c r="AB10" s="168"/>
      <c r="AC10" s="168"/>
      <c r="AD10" s="169"/>
      <c r="AG10" s="50" t="s">
        <v>58</v>
      </c>
      <c r="AH10" s="51">
        <v>7.0000000000000007E-2</v>
      </c>
      <c r="AI10" s="57">
        <f>SUM(AI8:AI9)</f>
        <v>300</v>
      </c>
    </row>
    <row r="11" spans="1:35" ht="21.75" customHeight="1" x14ac:dyDescent="0.2">
      <c r="A11" s="107" t="s">
        <v>84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84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42"/>
      <c r="AG11" s="50" t="s">
        <v>59</v>
      </c>
      <c r="AH11" s="51">
        <v>69.3</v>
      </c>
      <c r="AI11" s="50"/>
    </row>
    <row r="12" spans="1:35" ht="21.75" customHeight="1" x14ac:dyDescent="0.2">
      <c r="A12" s="107" t="s">
        <v>85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84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42"/>
      <c r="AG12" s="56"/>
      <c r="AI12" s="51"/>
    </row>
    <row r="13" spans="1:35" ht="21.75" customHeight="1" x14ac:dyDescent="0.2">
      <c r="A13" s="107" t="s">
        <v>40</v>
      </c>
      <c r="B13" s="108"/>
      <c r="C13" s="108"/>
      <c r="D13" s="108"/>
      <c r="E13" s="108"/>
      <c r="F13" s="108"/>
      <c r="G13" s="108"/>
      <c r="H13" s="108"/>
      <c r="I13" s="108"/>
      <c r="J13" s="108"/>
      <c r="K13" s="93" t="s">
        <v>1</v>
      </c>
      <c r="L13" s="93"/>
      <c r="M13" s="138"/>
      <c r="N13" s="139"/>
      <c r="O13" s="139"/>
      <c r="P13" s="139"/>
      <c r="Q13" s="139"/>
      <c r="R13" s="139"/>
      <c r="S13" s="139"/>
      <c r="T13" s="140"/>
      <c r="U13" s="143" t="s">
        <v>2</v>
      </c>
      <c r="V13" s="95"/>
      <c r="W13" s="144"/>
      <c r="X13" s="141"/>
      <c r="Y13" s="109"/>
      <c r="Z13" s="109"/>
      <c r="AA13" s="109"/>
      <c r="AB13" s="109"/>
      <c r="AC13" s="109"/>
      <c r="AD13" s="142"/>
      <c r="AG13" s="56"/>
      <c r="AH13" s="51"/>
    </row>
    <row r="14" spans="1:35" ht="21.75" customHeight="1" thickBot="1" x14ac:dyDescent="0.25">
      <c r="A14" s="110" t="s">
        <v>41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30" t="s">
        <v>1</v>
      </c>
      <c r="L14" s="130"/>
      <c r="M14" s="145"/>
      <c r="N14" s="146"/>
      <c r="O14" s="146"/>
      <c r="P14" s="146"/>
      <c r="Q14" s="146"/>
      <c r="R14" s="146"/>
      <c r="S14" s="146"/>
      <c r="T14" s="147"/>
      <c r="U14" s="159" t="s">
        <v>2</v>
      </c>
      <c r="V14" s="160"/>
      <c r="W14" s="161"/>
      <c r="X14" s="162"/>
      <c r="Y14" s="163"/>
      <c r="Z14" s="163"/>
      <c r="AA14" s="163"/>
      <c r="AB14" s="163"/>
      <c r="AC14" s="163"/>
      <c r="AD14" s="164"/>
      <c r="AG14" s="56"/>
      <c r="AH14" s="51"/>
    </row>
    <row r="15" spans="1:35" ht="9.9499999999999993" customHeight="1" thickBo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7"/>
      <c r="S15" s="67"/>
      <c r="T15" s="67"/>
      <c r="U15" s="67"/>
      <c r="V15" s="66"/>
      <c r="W15" s="67"/>
      <c r="X15" s="67"/>
      <c r="Y15" s="67"/>
      <c r="Z15" s="67"/>
      <c r="AA15" s="67"/>
      <c r="AB15" s="67"/>
      <c r="AC15" s="67"/>
      <c r="AD15" s="68"/>
    </row>
    <row r="16" spans="1:35" s="56" customFormat="1" ht="21.75" customHeight="1" thickBot="1" x14ac:dyDescent="0.25">
      <c r="A16" s="189" t="s">
        <v>52</v>
      </c>
      <c r="B16" s="190"/>
      <c r="C16" s="190"/>
      <c r="D16" s="190"/>
      <c r="E16" s="190"/>
      <c r="F16" s="191" t="s">
        <v>56</v>
      </c>
      <c r="G16" s="192"/>
      <c r="H16" s="192"/>
      <c r="I16" s="192"/>
      <c r="J16" s="193"/>
      <c r="K16" s="148"/>
      <c r="L16" s="148"/>
      <c r="M16" s="190" t="s">
        <v>57</v>
      </c>
      <c r="N16" s="190"/>
      <c r="O16" s="190"/>
      <c r="P16" s="190"/>
      <c r="Q16" s="190"/>
      <c r="R16" s="190"/>
      <c r="S16" s="190"/>
      <c r="T16" s="148"/>
      <c r="U16" s="148"/>
      <c r="V16" s="191" t="s">
        <v>83</v>
      </c>
      <c r="W16" s="192"/>
      <c r="X16" s="192"/>
      <c r="Y16" s="192"/>
      <c r="Z16" s="192"/>
      <c r="AA16" s="192"/>
      <c r="AB16" s="193"/>
      <c r="AC16" s="194"/>
      <c r="AD16" s="195"/>
      <c r="AF16" s="43"/>
      <c r="AI16" s="51"/>
    </row>
    <row r="17" spans="1:30" ht="21.75" customHeight="1" x14ac:dyDescent="0.2">
      <c r="A17" s="212" t="s">
        <v>54</v>
      </c>
      <c r="B17" s="213"/>
      <c r="C17" s="213"/>
      <c r="D17" s="213"/>
      <c r="E17" s="213"/>
      <c r="F17" s="196" t="s">
        <v>26</v>
      </c>
      <c r="G17" s="197"/>
      <c r="H17" s="198"/>
      <c r="I17" s="199"/>
      <c r="J17" s="214" t="s">
        <v>42</v>
      </c>
      <c r="K17" s="215"/>
      <c r="L17" s="200"/>
      <c r="M17" s="201"/>
      <c r="N17" s="202"/>
      <c r="O17" s="203" t="s">
        <v>82</v>
      </c>
      <c r="P17" s="204"/>
      <c r="Q17" s="205"/>
      <c r="R17" s="206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8"/>
    </row>
    <row r="18" spans="1:30" ht="34.5" customHeight="1" x14ac:dyDescent="0.2">
      <c r="A18" s="209" t="s">
        <v>79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1"/>
    </row>
    <row r="19" spans="1:30" ht="21.75" customHeight="1" x14ac:dyDescent="0.2">
      <c r="A19" s="92" t="s">
        <v>73</v>
      </c>
      <c r="B19" s="93"/>
      <c r="C19" s="93"/>
      <c r="D19" s="93"/>
      <c r="E19" s="125" t="s">
        <v>80</v>
      </c>
      <c r="F19" s="125"/>
      <c r="G19" s="125"/>
      <c r="H19" s="125"/>
      <c r="I19" s="125"/>
      <c r="J19" s="125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5" t="s">
        <v>42</v>
      </c>
      <c r="AA19" s="125"/>
      <c r="AB19" s="127"/>
      <c r="AC19" s="127"/>
      <c r="AD19" s="128"/>
    </row>
    <row r="20" spans="1:30" ht="21.75" customHeight="1" x14ac:dyDescent="0.2">
      <c r="A20" s="92" t="s">
        <v>74</v>
      </c>
      <c r="B20" s="93"/>
      <c r="C20" s="93"/>
      <c r="D20" s="93"/>
      <c r="E20" s="125" t="s">
        <v>80</v>
      </c>
      <c r="F20" s="125"/>
      <c r="G20" s="125"/>
      <c r="H20" s="125"/>
      <c r="I20" s="125"/>
      <c r="J20" s="125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5" t="s">
        <v>42</v>
      </c>
      <c r="AA20" s="125"/>
      <c r="AB20" s="127"/>
      <c r="AC20" s="127"/>
      <c r="AD20" s="128"/>
    </row>
    <row r="21" spans="1:30" ht="21.75" customHeight="1" x14ac:dyDescent="0.2">
      <c r="A21" s="92" t="s">
        <v>75</v>
      </c>
      <c r="B21" s="93"/>
      <c r="C21" s="93"/>
      <c r="D21" s="93"/>
      <c r="E21" s="125" t="s">
        <v>80</v>
      </c>
      <c r="F21" s="125"/>
      <c r="G21" s="125"/>
      <c r="H21" s="125"/>
      <c r="I21" s="125"/>
      <c r="J21" s="125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5" t="s">
        <v>42</v>
      </c>
      <c r="AA21" s="125"/>
      <c r="AB21" s="127"/>
      <c r="AC21" s="127"/>
      <c r="AD21" s="128"/>
    </row>
    <row r="22" spans="1:30" ht="21.75" customHeight="1" thickBot="1" x14ac:dyDescent="0.25">
      <c r="A22" s="129" t="s">
        <v>76</v>
      </c>
      <c r="B22" s="130"/>
      <c r="C22" s="130"/>
      <c r="D22" s="130"/>
      <c r="E22" s="131" t="s">
        <v>80</v>
      </c>
      <c r="F22" s="131"/>
      <c r="G22" s="131"/>
      <c r="H22" s="131"/>
      <c r="I22" s="131"/>
      <c r="J22" s="13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131" t="s">
        <v>42</v>
      </c>
      <c r="AA22" s="131"/>
      <c r="AB22" s="132"/>
      <c r="AC22" s="132"/>
      <c r="AD22" s="133"/>
    </row>
    <row r="23" spans="1:30" ht="9.75" customHeight="1" thickBot="1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7"/>
      <c r="S23" s="67"/>
      <c r="T23" s="67"/>
      <c r="U23" s="67"/>
      <c r="V23" s="66"/>
      <c r="W23" s="67"/>
      <c r="X23" s="67"/>
      <c r="Y23" s="67"/>
      <c r="Z23" s="67"/>
      <c r="AA23" s="67"/>
      <c r="AB23" s="67"/>
      <c r="AC23" s="67"/>
      <c r="AD23" s="68"/>
    </row>
    <row r="24" spans="1:30" ht="21.75" customHeight="1" x14ac:dyDescent="0.2">
      <c r="A24" s="82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4"/>
      <c r="R24" s="88" t="s">
        <v>35</v>
      </c>
      <c r="S24" s="89"/>
      <c r="T24" s="89"/>
      <c r="U24" s="89"/>
      <c r="V24" s="89"/>
      <c r="W24" s="89"/>
      <c r="X24" s="89"/>
      <c r="Y24" s="89"/>
      <c r="Z24" s="134"/>
      <c r="AA24" s="134"/>
      <c r="AB24" s="134"/>
      <c r="AC24" s="134"/>
      <c r="AD24" s="135"/>
    </row>
    <row r="25" spans="1:30" ht="21.75" customHeight="1" x14ac:dyDescent="0.2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7"/>
      <c r="R25" s="90" t="s">
        <v>51</v>
      </c>
      <c r="S25" s="91"/>
      <c r="T25" s="91"/>
      <c r="U25" s="91"/>
      <c r="V25" s="91"/>
      <c r="W25" s="91"/>
      <c r="X25" s="91"/>
      <c r="Y25" s="91"/>
      <c r="Z25" s="118"/>
      <c r="AA25" s="118"/>
      <c r="AB25" s="118"/>
      <c r="AC25" s="118"/>
      <c r="AD25" s="119"/>
    </row>
    <row r="26" spans="1:30" ht="21.75" customHeight="1" x14ac:dyDescent="0.2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7"/>
      <c r="R26" s="90" t="s">
        <v>53</v>
      </c>
      <c r="S26" s="91"/>
      <c r="T26" s="91"/>
      <c r="U26" s="91"/>
      <c r="V26" s="91"/>
      <c r="W26" s="91"/>
      <c r="X26" s="91"/>
      <c r="Y26" s="91"/>
      <c r="Z26" s="118"/>
      <c r="AA26" s="118"/>
      <c r="AB26" s="118"/>
      <c r="AC26" s="118"/>
      <c r="AD26" s="119"/>
    </row>
    <row r="27" spans="1:30" ht="21.75" customHeight="1" x14ac:dyDescent="0.2">
      <c r="A27" s="107" t="s">
        <v>43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36"/>
      <c r="N27" s="136"/>
      <c r="O27" s="136"/>
      <c r="P27" s="136"/>
      <c r="Q27" s="137"/>
      <c r="R27" s="90" t="s">
        <v>36</v>
      </c>
      <c r="S27" s="91"/>
      <c r="T27" s="91"/>
      <c r="U27" s="91"/>
      <c r="V27" s="91"/>
      <c r="W27" s="91"/>
      <c r="X27" s="91"/>
      <c r="Y27" s="91"/>
      <c r="Z27" s="118"/>
      <c r="AA27" s="118"/>
      <c r="AB27" s="118"/>
      <c r="AC27" s="118"/>
      <c r="AD27" s="119"/>
    </row>
    <row r="28" spans="1:30" ht="21.75" customHeight="1" x14ac:dyDescent="0.2">
      <c r="A28" s="107" t="s">
        <v>44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85"/>
      <c r="N28" s="185"/>
      <c r="O28" s="185"/>
      <c r="P28" s="185"/>
      <c r="Q28" s="186"/>
      <c r="R28" s="90"/>
      <c r="S28" s="91"/>
      <c r="T28" s="91"/>
      <c r="U28" s="91"/>
      <c r="V28" s="91"/>
      <c r="W28" s="91"/>
      <c r="X28" s="91"/>
      <c r="Y28" s="91"/>
      <c r="Z28" s="118"/>
      <c r="AA28" s="118"/>
      <c r="AB28" s="118"/>
      <c r="AC28" s="118"/>
      <c r="AD28" s="119"/>
    </row>
    <row r="29" spans="1:30" ht="21.75" customHeight="1" x14ac:dyDescent="0.2">
      <c r="A29" s="107" t="s">
        <v>45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87"/>
      <c r="N29" s="187"/>
      <c r="O29" s="187"/>
      <c r="P29" s="187"/>
      <c r="Q29" s="188"/>
      <c r="R29" s="90"/>
      <c r="S29" s="91"/>
      <c r="T29" s="91"/>
      <c r="U29" s="91"/>
      <c r="V29" s="91"/>
      <c r="W29" s="91"/>
      <c r="X29" s="91"/>
      <c r="Y29" s="91"/>
      <c r="Z29" s="118"/>
      <c r="AA29" s="118"/>
      <c r="AB29" s="118"/>
      <c r="AC29" s="118"/>
      <c r="AD29" s="119"/>
    </row>
    <row r="30" spans="1:30" ht="21.75" customHeight="1" x14ac:dyDescent="0.2">
      <c r="A30" s="94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6" t="s">
        <v>46</v>
      </c>
      <c r="S30" s="97"/>
      <c r="T30" s="97"/>
      <c r="U30" s="97"/>
      <c r="V30" s="97"/>
      <c r="W30" s="97"/>
      <c r="X30" s="97"/>
      <c r="Y30" s="98"/>
      <c r="Z30" s="118"/>
      <c r="AA30" s="118"/>
      <c r="AB30" s="118"/>
      <c r="AC30" s="118"/>
      <c r="AD30" s="119"/>
    </row>
    <row r="31" spans="1:30" ht="21.75" customHeight="1" thickBot="1" x14ac:dyDescent="0.25">
      <c r="A31" s="122" t="s">
        <v>47</v>
      </c>
      <c r="B31" s="123"/>
      <c r="C31" s="123"/>
      <c r="D31" s="123"/>
      <c r="E31" s="124"/>
      <c r="F31" s="99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 t="s">
        <v>37</v>
      </c>
      <c r="S31" s="102"/>
      <c r="T31" s="102"/>
      <c r="U31" s="102"/>
      <c r="V31" s="102"/>
      <c r="W31" s="102"/>
      <c r="X31" s="102"/>
      <c r="Y31" s="103"/>
      <c r="Z31" s="120"/>
      <c r="AA31" s="120"/>
      <c r="AB31" s="120"/>
      <c r="AC31" s="120"/>
      <c r="AD31" s="121"/>
    </row>
    <row r="32" spans="1:30" ht="21.75" customHeight="1" thickBot="1" x14ac:dyDescent="0.25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5" t="s">
        <v>38</v>
      </c>
      <c r="S32" s="76"/>
      <c r="T32" s="76"/>
      <c r="U32" s="76"/>
      <c r="V32" s="76"/>
      <c r="W32" s="76"/>
      <c r="X32" s="76"/>
      <c r="Y32" s="77"/>
      <c r="Z32" s="115"/>
      <c r="AA32" s="115"/>
      <c r="AB32" s="115"/>
      <c r="AC32" s="115"/>
      <c r="AD32" s="116"/>
    </row>
    <row r="33" spans="1:30" ht="9.75" customHeight="1" x14ac:dyDescent="0.2">
      <c r="A33" s="117"/>
      <c r="B33" s="117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68"/>
      <c r="X33" s="68"/>
      <c r="Y33" s="68"/>
      <c r="Z33" s="68"/>
      <c r="AA33" s="68"/>
      <c r="AB33" s="68"/>
      <c r="AC33" s="68"/>
      <c r="AD33" s="68"/>
    </row>
    <row r="34" spans="1:30" ht="54.75" customHeight="1" x14ac:dyDescent="0.2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0"/>
      <c r="P34" s="71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</row>
    <row r="35" spans="1:30" ht="13.5" customHeight="1" x14ac:dyDescent="0.2">
      <c r="A35" s="79" t="s">
        <v>39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2"/>
      <c r="P35" s="68"/>
      <c r="Q35" s="80" t="s">
        <v>50</v>
      </c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</row>
  </sheetData>
  <sheetProtection algorithmName="SHA-512" hashValue="69X4nKn5uwb/ePAcPT5xGxNw8Fi/43pmdD9b1Hqa/voH6expOKxc6Go7fEsa1B7Stk7V0XlvF7bR0W9gFzunTg==" saltValue="GvnrVVVNnzJ0h4VxhgTDkQ==" spinCount="100000" sheet="1" selectLockedCells="1"/>
  <mergeCells count="107">
    <mergeCell ref="J17:K17"/>
    <mergeCell ref="Z20:AA20"/>
    <mergeCell ref="A19:D19"/>
    <mergeCell ref="AB20:AD20"/>
    <mergeCell ref="K21:Y21"/>
    <mergeCell ref="E22:J22"/>
    <mergeCell ref="A10:J10"/>
    <mergeCell ref="K10:R10"/>
    <mergeCell ref="A11:J11"/>
    <mergeCell ref="K11:AD11"/>
    <mergeCell ref="A12:J12"/>
    <mergeCell ref="K12:AD12"/>
    <mergeCell ref="M28:Q28"/>
    <mergeCell ref="A29:L29"/>
    <mergeCell ref="M29:Q29"/>
    <mergeCell ref="A16:E16"/>
    <mergeCell ref="V16:AB16"/>
    <mergeCell ref="AC16:AD16"/>
    <mergeCell ref="F16:J16"/>
    <mergeCell ref="K16:L16"/>
    <mergeCell ref="M16:S16"/>
    <mergeCell ref="F17:G17"/>
    <mergeCell ref="H17:I17"/>
    <mergeCell ref="L17:N17"/>
    <mergeCell ref="O17:Q17"/>
    <mergeCell ref="R17:AD17"/>
    <mergeCell ref="A18:AD18"/>
    <mergeCell ref="Z19:AA19"/>
    <mergeCell ref="AB19:AD19"/>
    <mergeCell ref="A17:E17"/>
    <mergeCell ref="A14:J14"/>
    <mergeCell ref="K14:L14"/>
    <mergeCell ref="X13:AD13"/>
    <mergeCell ref="U13:W13"/>
    <mergeCell ref="M14:T14"/>
    <mergeCell ref="T16:U16"/>
    <mergeCell ref="AG1:AH1"/>
    <mergeCell ref="A1:AD3"/>
    <mergeCell ref="U14:W14"/>
    <mergeCell ref="X14:AD14"/>
    <mergeCell ref="A8:AD8"/>
    <mergeCell ref="S10:T10"/>
    <mergeCell ref="X10:Y10"/>
    <mergeCell ref="U10:W10"/>
    <mergeCell ref="Z10:AD10"/>
    <mergeCell ref="X7:AD7"/>
    <mergeCell ref="U6:W6"/>
    <mergeCell ref="U5:W5"/>
    <mergeCell ref="A4:AD4"/>
    <mergeCell ref="X5:AD5"/>
    <mergeCell ref="X6:AD6"/>
    <mergeCell ref="U7:W7"/>
    <mergeCell ref="A9:J9"/>
    <mergeCell ref="K9:AD9"/>
    <mergeCell ref="Z21:AA21"/>
    <mergeCell ref="AB21:AD21"/>
    <mergeCell ref="A22:D22"/>
    <mergeCell ref="Z22:AA22"/>
    <mergeCell ref="AB22:AD22"/>
    <mergeCell ref="Z24:AD24"/>
    <mergeCell ref="Z26:AD26"/>
    <mergeCell ref="Z25:AD25"/>
    <mergeCell ref="A27:L27"/>
    <mergeCell ref="M27:Q27"/>
    <mergeCell ref="R27:Y29"/>
    <mergeCell ref="A28:L28"/>
    <mergeCell ref="E21:J21"/>
    <mergeCell ref="A20:D20"/>
    <mergeCell ref="A30:Q30"/>
    <mergeCell ref="R30:Y30"/>
    <mergeCell ref="F31:Q31"/>
    <mergeCell ref="R31:Y31"/>
    <mergeCell ref="A5:J5"/>
    <mergeCell ref="K5:T5"/>
    <mergeCell ref="A6:J6"/>
    <mergeCell ref="K6:T6"/>
    <mergeCell ref="A7:J7"/>
    <mergeCell ref="K7:L7"/>
    <mergeCell ref="M7:N7"/>
    <mergeCell ref="O7:P7"/>
    <mergeCell ref="Q7:R7"/>
    <mergeCell ref="S7:T7"/>
    <mergeCell ref="A31:E31"/>
    <mergeCell ref="E19:J19"/>
    <mergeCell ref="K19:Y19"/>
    <mergeCell ref="A21:D21"/>
    <mergeCell ref="E20:J20"/>
    <mergeCell ref="K20:Y20"/>
    <mergeCell ref="A13:J13"/>
    <mergeCell ref="K13:L13"/>
    <mergeCell ref="M13:T13"/>
    <mergeCell ref="A32:Q32"/>
    <mergeCell ref="R32:Y32"/>
    <mergeCell ref="A34:N34"/>
    <mergeCell ref="Q34:AD34"/>
    <mergeCell ref="A35:N35"/>
    <mergeCell ref="Q35:AD35"/>
    <mergeCell ref="K22:Y22"/>
    <mergeCell ref="A24:Q26"/>
    <mergeCell ref="R24:Y24"/>
    <mergeCell ref="R25:Y25"/>
    <mergeCell ref="R26:Y26"/>
    <mergeCell ref="Z32:AD32"/>
    <mergeCell ref="A33:B33"/>
    <mergeCell ref="Z27:AD29"/>
    <mergeCell ref="Z30:AD30"/>
    <mergeCell ref="Z31:AD31"/>
  </mergeCells>
  <conditionalFormatting sqref="R31">
    <cfRule type="cellIs" dxfId="3" priority="1" stopIfTrue="1" operator="equal">
      <formula>"Eingabe prüfen"</formula>
    </cfRule>
  </conditionalFormatting>
  <conditionalFormatting sqref="Z29">
    <cfRule type="cellIs" dxfId="2" priority="2" stopIfTrue="1" operator="equal">
      <formula>"Eingabe prüfen"</formula>
    </cfRule>
  </conditionalFormatting>
  <dataValidations count="3">
    <dataValidation type="custom" allowBlank="1" showInputMessage="1" showErrorMessage="1" error="Bitte nur ein Feld ankreuzen!" sqref="A18" xr:uid="{2041F1CB-79E0-4B77-A125-E0E4B355B140}">
      <formula1>COUNTIF($A18:$AD18,"x")&lt;2</formula1>
    </dataValidation>
    <dataValidation type="custom" allowBlank="1" showInputMessage="1" showErrorMessage="1" error="Folgende Auswahl ist möglich:_x000a_-) je ein Feld (Kilometergeld, Beförderungszuschuss, Reisekosten mit Beleg)_x000a_-) Kombination Kilometergeld ODER Beförderungszuschuss, gemeinsam mit Reisekosten mit Beleg" sqref="K16:U16 A16:F16" xr:uid="{83432950-D919-4143-BAF6-E5D1DF3B0C82}">
      <formula1>COUNTIF($A16:$U16,"x")&lt;2</formula1>
    </dataValidation>
    <dataValidation type="custom" allowBlank="1" showInputMessage="1" showErrorMessage="1" error="Folgende Auswahl ist möglich:_x000a_-) je ein Feld (Kilometergeld, Beförderungszuschuss, Reisekosten mit Beleg)_x000a_-) Kombination Kilometergeld ODER Beförderungszuschuss gemeinsam mit Reisekosten mit Beleg" sqref="V16:AD16" xr:uid="{20208AB9-7C73-4E57-9279-C0DE340A6239}">
      <formula1>COUNTIF($A16:$U16,"x")&lt;2</formula1>
    </dataValidation>
  </dataValidations>
  <printOptions horizontalCentered="1"/>
  <pageMargins left="0.19685039370078741" right="0.19685039370078741" top="0.59055118110236227" bottom="0.59055118110236227" header="0.31496062992125984" footer="0.31496062992125984"/>
  <pageSetup paperSize="9" orientation="portrait" r:id="rId1"/>
  <headerFooter alignWithMargins="0">
    <oddFooter>&amp;L&amp;"Arial,Kursiv"&amp;8Formular-Version 01.2026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7" r:id="rId4" name="Check Box 9">
              <controlPr defaultSize="0" autoFill="0" autoLine="0" autoPict="0">
                <anchor moveWithCells="1">
                  <from>
                    <xdr:col>12</xdr:col>
                    <xdr:colOff>66675</xdr:colOff>
                    <xdr:row>29</xdr:row>
                    <xdr:rowOff>19050</xdr:rowOff>
                  </from>
                  <to>
                    <xdr:col>16</xdr:col>
                    <xdr:colOff>123825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331C8-58E8-4C16-9699-0051B9A7FF66}">
  <sheetPr>
    <pageSetUpPr fitToPage="1"/>
  </sheetPr>
  <dimension ref="A1:AU56"/>
  <sheetViews>
    <sheetView showGridLines="0" tabSelected="1" zoomScaleNormal="100" workbookViewId="0">
      <selection activeCell="K5" sqref="K5:T5"/>
    </sheetView>
  </sheetViews>
  <sheetFormatPr baseColWidth="10" defaultRowHeight="12.75" x14ac:dyDescent="0.2"/>
  <cols>
    <col min="1" max="30" width="3.5703125" style="43" customWidth="1"/>
    <col min="31" max="32" width="11.42578125" style="43"/>
    <col min="33" max="33" width="26.42578125" style="43" bestFit="1" customWidth="1"/>
    <col min="34" max="36" width="11.42578125" style="43"/>
    <col min="37" max="47" width="11.42578125" style="43" hidden="1" customWidth="1"/>
    <col min="48" max="16384" width="11.42578125" style="43"/>
  </cols>
  <sheetData>
    <row r="1" spans="1:47" ht="18.75" customHeight="1" x14ac:dyDescent="0.25">
      <c r="A1" s="150" t="s">
        <v>25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2"/>
      <c r="AG1" s="149" t="s">
        <v>55</v>
      </c>
      <c r="AH1" s="149"/>
      <c r="AK1" s="240" t="s">
        <v>28</v>
      </c>
      <c r="AL1" s="240"/>
      <c r="AM1" s="240"/>
      <c r="AN1" s="240"/>
      <c r="AO1" s="240"/>
      <c r="AP1" s="240"/>
      <c r="AQ1" s="240"/>
      <c r="AR1" s="240"/>
      <c r="AS1" s="240"/>
      <c r="AT1" s="240"/>
      <c r="AU1" s="240"/>
    </row>
    <row r="2" spans="1:47" ht="18.75" customHeight="1" thickBot="1" x14ac:dyDescent="0.25">
      <c r="A2" s="153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5"/>
      <c r="AG2" s="50" t="s">
        <v>77</v>
      </c>
      <c r="AH2" s="51">
        <v>2.5</v>
      </c>
      <c r="AI2" s="51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</row>
    <row r="3" spans="1:47" ht="18.75" customHeight="1" thickBot="1" x14ac:dyDescent="0.25">
      <c r="A3" s="156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8"/>
      <c r="AG3" s="50" t="s">
        <v>61</v>
      </c>
      <c r="AH3" s="51">
        <v>17</v>
      </c>
      <c r="AI3" s="51"/>
      <c r="AK3" s="1"/>
      <c r="AL3" s="2"/>
      <c r="AM3" s="3"/>
      <c r="AN3" s="1"/>
      <c r="AO3" s="4" t="s">
        <v>4</v>
      </c>
      <c r="AP3" s="5" t="s">
        <v>5</v>
      </c>
      <c r="AQ3" s="1"/>
      <c r="AR3" s="6">
        <v>1</v>
      </c>
      <c r="AS3" s="7"/>
      <c r="AT3" s="8">
        <v>0</v>
      </c>
      <c r="AU3" s="9">
        <v>0</v>
      </c>
    </row>
    <row r="4" spans="1:47" ht="30.75" customHeight="1" thickBot="1" x14ac:dyDescent="0.25">
      <c r="A4" s="174" t="s">
        <v>0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6"/>
      <c r="AG4" s="50" t="s">
        <v>56</v>
      </c>
      <c r="AH4" s="51">
        <v>0.5</v>
      </c>
      <c r="AI4" s="51"/>
      <c r="AK4" s="10" t="s">
        <v>6</v>
      </c>
      <c r="AL4" s="11" t="s">
        <v>7</v>
      </c>
      <c r="AM4" s="7" t="s">
        <v>8</v>
      </c>
      <c r="AN4" s="11" t="s">
        <v>9</v>
      </c>
      <c r="AO4" s="12">
        <v>0.5</v>
      </c>
      <c r="AP4" s="46">
        <f>AH2</f>
        <v>2.5</v>
      </c>
      <c r="AQ4" s="1"/>
      <c r="AR4" s="13" t="s">
        <v>10</v>
      </c>
      <c r="AS4" s="11" t="s">
        <v>11</v>
      </c>
      <c r="AT4" s="1" t="s">
        <v>12</v>
      </c>
      <c r="AU4" s="14" t="s">
        <v>13</v>
      </c>
    </row>
    <row r="5" spans="1:47" ht="21.95" customHeight="1" thickBo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73" t="s">
        <v>29</v>
      </c>
      <c r="V5" s="173"/>
      <c r="W5" s="173"/>
      <c r="X5" s="177"/>
      <c r="Y5" s="177"/>
      <c r="Z5" s="177"/>
      <c r="AA5" s="177"/>
      <c r="AB5" s="177"/>
      <c r="AC5" s="177"/>
      <c r="AD5" s="178"/>
      <c r="AG5" s="50" t="s">
        <v>60</v>
      </c>
      <c r="AH5" s="51">
        <v>0.15</v>
      </c>
      <c r="AI5" s="50"/>
      <c r="AK5" s="15">
        <f>M13</f>
        <v>0</v>
      </c>
      <c r="AL5" s="2">
        <v>0</v>
      </c>
      <c r="AM5" s="16">
        <f>M14</f>
        <v>0</v>
      </c>
      <c r="AN5" s="17">
        <f>VLOOKUP(AM5,AK5:AL56,2,FALSE)</f>
        <v>0</v>
      </c>
      <c r="AO5" s="18">
        <f>AN5*AO4</f>
        <v>0</v>
      </c>
      <c r="AP5" s="19">
        <f>IF(AN5=0.5,"",AO5*AP4*24)</f>
        <v>0</v>
      </c>
      <c r="AQ5" s="1"/>
      <c r="AR5" s="20">
        <f>X13</f>
        <v>0</v>
      </c>
      <c r="AS5" s="3" t="str">
        <f>IF(AN5&gt;0,AR3-AR5,"")</f>
        <v/>
      </c>
      <c r="AT5" s="62">
        <f>X14</f>
        <v>0</v>
      </c>
      <c r="AU5" s="21" t="str">
        <f>IF(AN5&gt;0,AT5-AT3+AU3,"")</f>
        <v/>
      </c>
    </row>
    <row r="6" spans="1:47" ht="21.95" customHeight="1" thickBot="1" x14ac:dyDescent="0.25">
      <c r="A6" s="107" t="s">
        <v>32</v>
      </c>
      <c r="B6" s="108"/>
      <c r="C6" s="108"/>
      <c r="D6" s="108"/>
      <c r="E6" s="108"/>
      <c r="F6" s="108"/>
      <c r="G6" s="108"/>
      <c r="H6" s="108"/>
      <c r="I6" s="108"/>
      <c r="J6" s="108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93" t="s">
        <v>30</v>
      </c>
      <c r="V6" s="93"/>
      <c r="W6" s="93"/>
      <c r="X6" s="109"/>
      <c r="Y6" s="109"/>
      <c r="Z6" s="109"/>
      <c r="AA6" s="109"/>
      <c r="AB6" s="109"/>
      <c r="AC6" s="109"/>
      <c r="AD6" s="142"/>
      <c r="AG6" s="50" t="s">
        <v>57</v>
      </c>
      <c r="AH6" s="53" t="s">
        <v>63</v>
      </c>
      <c r="AI6" s="54" t="s">
        <v>42</v>
      </c>
      <c r="AK6" s="22">
        <f>AK5+1</f>
        <v>1</v>
      </c>
      <c r="AL6" s="23">
        <v>0.5</v>
      </c>
      <c r="AM6" s="1"/>
      <c r="AN6" s="1" t="s">
        <v>14</v>
      </c>
      <c r="AO6" s="3" t="str">
        <f>IF(AS10="",AS6,AS10)</f>
        <v/>
      </c>
      <c r="AP6" s="24" t="str">
        <f>IF(AO6="","",AO6*AP4*24)</f>
        <v/>
      </c>
      <c r="AQ6" s="1"/>
      <c r="AR6" s="25" t="s">
        <v>15</v>
      </c>
      <c r="AS6" s="44" t="str">
        <f>IF(AS5="","",IF(AS5&gt;AO4,AO4,AS5))</f>
        <v/>
      </c>
      <c r="AT6" s="26" t="s">
        <v>15</v>
      </c>
      <c r="AU6" s="27" t="str">
        <f>IF(AU5="","",IF(AU5&gt;AO4,AO4,AU5))</f>
        <v/>
      </c>
    </row>
    <row r="7" spans="1:47" ht="21.95" customHeight="1" thickBot="1" x14ac:dyDescent="0.25">
      <c r="A7" s="110" t="s">
        <v>48</v>
      </c>
      <c r="B7" s="111"/>
      <c r="C7" s="111"/>
      <c r="D7" s="111"/>
      <c r="E7" s="111"/>
      <c r="F7" s="111"/>
      <c r="G7" s="111"/>
      <c r="H7" s="111"/>
      <c r="I7" s="111"/>
      <c r="J7" s="111"/>
      <c r="K7" s="112"/>
      <c r="L7" s="113"/>
      <c r="M7" s="112"/>
      <c r="N7" s="113"/>
      <c r="O7" s="112"/>
      <c r="P7" s="113"/>
      <c r="Q7" s="112"/>
      <c r="R7" s="114"/>
      <c r="S7" s="112"/>
      <c r="T7" s="113"/>
      <c r="U7" s="159" t="s">
        <v>49</v>
      </c>
      <c r="V7" s="160"/>
      <c r="W7" s="161"/>
      <c r="X7" s="170"/>
      <c r="Y7" s="171"/>
      <c r="Z7" s="171"/>
      <c r="AA7" s="171"/>
      <c r="AB7" s="171"/>
      <c r="AC7" s="171"/>
      <c r="AD7" s="172"/>
      <c r="AG7" s="50" t="s">
        <v>64</v>
      </c>
      <c r="AH7" s="51">
        <v>2</v>
      </c>
      <c r="AI7" s="55">
        <v>8</v>
      </c>
      <c r="AK7" s="22">
        <f t="shared" ref="AK7:AK56" si="0">AK6+1</f>
        <v>2</v>
      </c>
      <c r="AL7" s="28">
        <v>1</v>
      </c>
      <c r="AM7" s="1"/>
      <c r="AN7" s="1" t="s">
        <v>16</v>
      </c>
      <c r="AO7" s="3" t="str">
        <f>IF(AU10="",AU6,AU10)</f>
        <v/>
      </c>
      <c r="AP7" s="24" t="str">
        <f>IF(AO7="","",AO7*AP4*24)</f>
        <v/>
      </c>
      <c r="AQ7" s="1"/>
      <c r="AR7" s="1" t="s">
        <v>17</v>
      </c>
      <c r="AS7" s="29" t="str">
        <f>IF(AS6="","",IF(AS6=AO4,"",HOUR(AS6)))</f>
        <v/>
      </c>
      <c r="AT7" s="1"/>
      <c r="AU7" s="29" t="str">
        <f>IF(AU6="","",IF(AU6=AO4,"",HOUR(AU6)))</f>
        <v/>
      </c>
    </row>
    <row r="8" spans="1:47" ht="36.75" customHeight="1" thickBot="1" x14ac:dyDescent="0.25">
      <c r="A8" s="165" t="s">
        <v>81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7"/>
      <c r="AG8" s="50" t="s">
        <v>65</v>
      </c>
      <c r="AH8" s="51">
        <v>0.26</v>
      </c>
      <c r="AI8" s="55">
        <v>50</v>
      </c>
      <c r="AK8" s="22">
        <f t="shared" si="0"/>
        <v>3</v>
      </c>
      <c r="AL8" s="28">
        <v>2</v>
      </c>
      <c r="AM8" s="30"/>
      <c r="AN8" s="1" t="s">
        <v>18</v>
      </c>
      <c r="AO8" s="3" t="str">
        <f>AS19</f>
        <v/>
      </c>
      <c r="AP8" s="31" t="str">
        <f>IF(AO8="","",AO8*AP4*24)</f>
        <v/>
      </c>
      <c r="AQ8" s="1"/>
      <c r="AR8" s="1" t="s">
        <v>19</v>
      </c>
      <c r="AS8" s="29" t="str">
        <f>(IF(AS6="","",IF(AS6=AO4,"",MINUTE(AS6))))</f>
        <v/>
      </c>
      <c r="AT8" s="1"/>
      <c r="AU8" s="29" t="str">
        <f>IF(AU6="","",IF(AU6=AO4,"",MINUTE(AU6)))</f>
        <v/>
      </c>
    </row>
    <row r="9" spans="1:47" ht="21.75" customHeight="1" thickBot="1" x14ac:dyDescent="0.25">
      <c r="A9" s="104" t="s">
        <v>33</v>
      </c>
      <c r="B9" s="105"/>
      <c r="C9" s="105"/>
      <c r="D9" s="105"/>
      <c r="E9" s="105"/>
      <c r="F9" s="105"/>
      <c r="G9" s="105"/>
      <c r="H9" s="105"/>
      <c r="I9" s="105"/>
      <c r="J9" s="105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80"/>
      <c r="AG9" s="50" t="s">
        <v>66</v>
      </c>
      <c r="AH9" s="51">
        <v>0.13</v>
      </c>
      <c r="AI9" s="55">
        <v>250</v>
      </c>
      <c r="AK9" s="22">
        <f t="shared" si="0"/>
        <v>4</v>
      </c>
      <c r="AL9" s="28">
        <v>3</v>
      </c>
      <c r="AM9" s="30"/>
      <c r="AN9" s="32" t="s">
        <v>20</v>
      </c>
      <c r="AO9" s="33"/>
      <c r="AP9" s="34">
        <f>IF(OR(X13="",X14=""),0,SUM(AP5:AP8))</f>
        <v>0</v>
      </c>
      <c r="AQ9" s="1"/>
      <c r="AR9" s="1" t="s">
        <v>21</v>
      </c>
      <c r="AS9" s="29" t="b">
        <f>IF(AS8&lt;60,IF(AS8&gt;0,60/60,0))</f>
        <v>0</v>
      </c>
      <c r="AT9" s="45"/>
      <c r="AU9" s="29" t="b">
        <f>IF(AU8&lt;60,IF(AU8&gt;0,60/60,0))</f>
        <v>0</v>
      </c>
    </row>
    <row r="10" spans="1:47" ht="21.75" customHeight="1" x14ac:dyDescent="0.2">
      <c r="A10" s="107" t="s">
        <v>34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81"/>
      <c r="L10" s="182"/>
      <c r="M10" s="182"/>
      <c r="N10" s="182"/>
      <c r="O10" s="182"/>
      <c r="P10" s="182"/>
      <c r="Q10" s="182"/>
      <c r="R10" s="183"/>
      <c r="S10" s="93" t="s">
        <v>27</v>
      </c>
      <c r="T10" s="93"/>
      <c r="U10" s="109"/>
      <c r="V10" s="109"/>
      <c r="W10" s="109"/>
      <c r="X10" s="93" t="s">
        <v>3</v>
      </c>
      <c r="Y10" s="93"/>
      <c r="Z10" s="168"/>
      <c r="AA10" s="168"/>
      <c r="AB10" s="168"/>
      <c r="AC10" s="168"/>
      <c r="AD10" s="169"/>
      <c r="AG10" s="50" t="s">
        <v>58</v>
      </c>
      <c r="AH10" s="51">
        <v>7.0000000000000007E-2</v>
      </c>
      <c r="AI10" s="57">
        <f>SUM(AI8:AI9)</f>
        <v>300</v>
      </c>
      <c r="AK10" s="22">
        <f t="shared" si="0"/>
        <v>5</v>
      </c>
      <c r="AL10" s="28">
        <v>4</v>
      </c>
      <c r="AM10" s="1"/>
      <c r="AN10" s="238" t="s">
        <v>78</v>
      </c>
      <c r="AO10" s="238"/>
      <c r="AP10" s="238"/>
      <c r="AQ10" s="1"/>
      <c r="AR10" s="1" t="s">
        <v>22</v>
      </c>
      <c r="AS10" s="35" t="str">
        <f>IF(AS7="","",IF((AS7+AS9)/24&gt;AO4,AO4,(AS7+AS9)/24))</f>
        <v/>
      </c>
      <c r="AT10" s="45"/>
      <c r="AU10" s="35" t="str">
        <f>IF(AU7="","",IF((AU7+AU9)/24&gt;AO4,AO4,(AU7+AU9)/24))</f>
        <v/>
      </c>
    </row>
    <row r="11" spans="1:47" ht="21.75" customHeight="1" x14ac:dyDescent="0.2">
      <c r="A11" s="107" t="s">
        <v>84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84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42"/>
      <c r="AG11" s="50" t="s">
        <v>59</v>
      </c>
      <c r="AH11" s="51">
        <v>69.3</v>
      </c>
      <c r="AI11" s="50"/>
      <c r="AK11" s="22">
        <f t="shared" si="0"/>
        <v>6</v>
      </c>
      <c r="AL11" s="28">
        <v>5</v>
      </c>
      <c r="AM11" s="1"/>
      <c r="AN11" s="239"/>
      <c r="AO11" s="239"/>
      <c r="AP11" s="239"/>
      <c r="AQ11" s="1"/>
      <c r="AR11" s="1"/>
      <c r="AS11" s="1"/>
      <c r="AT11" s="1"/>
      <c r="AU11" s="1"/>
    </row>
    <row r="12" spans="1:47" ht="21.75" customHeight="1" thickBot="1" x14ac:dyDescent="0.25">
      <c r="A12" s="107" t="s">
        <v>85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84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42"/>
      <c r="AG12" s="56"/>
      <c r="AI12" s="51"/>
      <c r="AK12" s="22">
        <f t="shared" si="0"/>
        <v>7</v>
      </c>
      <c r="AL12" s="28">
        <v>6</v>
      </c>
      <c r="AM12" s="1"/>
      <c r="AN12" s="1"/>
      <c r="AO12" s="1"/>
      <c r="AP12" s="1"/>
      <c r="AQ12" s="1"/>
      <c r="AR12" s="1"/>
      <c r="AS12" s="1"/>
      <c r="AT12" s="1"/>
      <c r="AU12" s="1"/>
    </row>
    <row r="13" spans="1:47" ht="21.75" customHeight="1" x14ac:dyDescent="0.2">
      <c r="A13" s="107" t="s">
        <v>40</v>
      </c>
      <c r="B13" s="108"/>
      <c r="C13" s="108"/>
      <c r="D13" s="108"/>
      <c r="E13" s="108"/>
      <c r="F13" s="108"/>
      <c r="G13" s="108"/>
      <c r="H13" s="108"/>
      <c r="I13" s="108"/>
      <c r="J13" s="108"/>
      <c r="K13" s="93" t="s">
        <v>1</v>
      </c>
      <c r="L13" s="93"/>
      <c r="M13" s="138"/>
      <c r="N13" s="139"/>
      <c r="O13" s="139"/>
      <c r="P13" s="139"/>
      <c r="Q13" s="139"/>
      <c r="R13" s="139"/>
      <c r="S13" s="139"/>
      <c r="T13" s="140"/>
      <c r="U13" s="143" t="s">
        <v>2</v>
      </c>
      <c r="V13" s="95"/>
      <c r="W13" s="144"/>
      <c r="X13" s="141"/>
      <c r="Y13" s="109"/>
      <c r="Z13" s="109"/>
      <c r="AA13" s="109"/>
      <c r="AB13" s="109"/>
      <c r="AC13" s="109"/>
      <c r="AD13" s="142"/>
      <c r="AG13" s="56"/>
      <c r="AH13" s="51"/>
      <c r="AK13" s="22">
        <f t="shared" si="0"/>
        <v>8</v>
      </c>
      <c r="AL13" s="28">
        <v>7</v>
      </c>
      <c r="AM13" s="1"/>
      <c r="AN13" s="1"/>
      <c r="AO13" s="1"/>
      <c r="AP13" s="1"/>
      <c r="AQ13" s="1"/>
      <c r="AR13" s="36"/>
      <c r="AS13" s="37">
        <v>0.125</v>
      </c>
      <c r="AT13" s="1"/>
      <c r="AU13" s="1"/>
    </row>
    <row r="14" spans="1:47" ht="21.75" customHeight="1" thickBot="1" x14ac:dyDescent="0.25">
      <c r="A14" s="110" t="s">
        <v>41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30" t="s">
        <v>1</v>
      </c>
      <c r="L14" s="130"/>
      <c r="M14" s="145"/>
      <c r="N14" s="146"/>
      <c r="O14" s="146"/>
      <c r="P14" s="146"/>
      <c r="Q14" s="146"/>
      <c r="R14" s="146"/>
      <c r="S14" s="146"/>
      <c r="T14" s="147"/>
      <c r="U14" s="159" t="s">
        <v>2</v>
      </c>
      <c r="V14" s="160"/>
      <c r="W14" s="161"/>
      <c r="X14" s="162"/>
      <c r="Y14" s="163"/>
      <c r="Z14" s="163"/>
      <c r="AA14" s="163"/>
      <c r="AB14" s="163"/>
      <c r="AC14" s="163"/>
      <c r="AD14" s="164"/>
      <c r="AG14" s="56"/>
      <c r="AH14" s="51"/>
      <c r="AK14" s="22">
        <f t="shared" si="0"/>
        <v>9</v>
      </c>
      <c r="AL14" s="28">
        <v>8</v>
      </c>
      <c r="AM14" s="1"/>
      <c r="AN14" s="1"/>
      <c r="AO14" s="1"/>
      <c r="AP14" s="1"/>
      <c r="AQ14" s="1"/>
      <c r="AR14" s="38" t="s">
        <v>18</v>
      </c>
      <c r="AS14" s="39">
        <f>IF(AK5=AM5,AT5-AR5,"")</f>
        <v>0</v>
      </c>
      <c r="AT14" s="1"/>
      <c r="AU14" s="1"/>
    </row>
    <row r="15" spans="1:47" ht="9.9499999999999993" customHeight="1" thickBo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7"/>
      <c r="S15" s="67"/>
      <c r="T15" s="67"/>
      <c r="U15" s="67"/>
      <c r="V15" s="66"/>
      <c r="W15" s="67"/>
      <c r="X15" s="67"/>
      <c r="Y15" s="67"/>
      <c r="Z15" s="67"/>
      <c r="AA15" s="67"/>
      <c r="AB15" s="67"/>
      <c r="AC15" s="67"/>
      <c r="AD15" s="68"/>
      <c r="AK15" s="22">
        <f t="shared" si="0"/>
        <v>10</v>
      </c>
      <c r="AL15" s="28">
        <v>9</v>
      </c>
      <c r="AM15" s="1"/>
      <c r="AN15" s="1"/>
      <c r="AO15" s="1"/>
      <c r="AP15" s="1"/>
      <c r="AQ15" s="1"/>
      <c r="AR15" s="38" t="s">
        <v>23</v>
      </c>
      <c r="AS15" s="39" t="str">
        <f>IF(AS14="","",IF(AS14&lt;=AS13,"",IF(AS14&gt;=AO4,AO4,AS14)))</f>
        <v/>
      </c>
      <c r="AT15" s="1"/>
      <c r="AU15" s="1"/>
    </row>
    <row r="16" spans="1:47" s="56" customFormat="1" ht="21.75" customHeight="1" thickBot="1" x14ac:dyDescent="0.25">
      <c r="A16" s="189" t="s">
        <v>52</v>
      </c>
      <c r="B16" s="190"/>
      <c r="C16" s="190"/>
      <c r="D16" s="190"/>
      <c r="E16" s="190"/>
      <c r="F16" s="191" t="s">
        <v>56</v>
      </c>
      <c r="G16" s="192"/>
      <c r="H16" s="192"/>
      <c r="I16" s="192"/>
      <c r="J16" s="193"/>
      <c r="K16" s="148"/>
      <c r="L16" s="148"/>
      <c r="M16" s="190" t="s">
        <v>57</v>
      </c>
      <c r="N16" s="190"/>
      <c r="O16" s="190"/>
      <c r="P16" s="190"/>
      <c r="Q16" s="190"/>
      <c r="R16" s="190"/>
      <c r="S16" s="190"/>
      <c r="T16" s="148"/>
      <c r="U16" s="148"/>
      <c r="V16" s="191" t="s">
        <v>83</v>
      </c>
      <c r="W16" s="192"/>
      <c r="X16" s="192"/>
      <c r="Y16" s="192"/>
      <c r="Z16" s="192"/>
      <c r="AA16" s="192"/>
      <c r="AB16" s="193"/>
      <c r="AC16" s="194"/>
      <c r="AD16" s="195"/>
      <c r="AF16" s="43"/>
      <c r="AI16" s="51"/>
      <c r="AJ16" s="43"/>
      <c r="AK16" s="22">
        <f t="shared" si="0"/>
        <v>11</v>
      </c>
      <c r="AL16" s="28">
        <v>10</v>
      </c>
      <c r="AM16" s="1"/>
      <c r="AN16" s="1"/>
      <c r="AO16" s="1"/>
      <c r="AP16" s="1"/>
      <c r="AQ16" s="1"/>
      <c r="AR16" s="38" t="s">
        <v>17</v>
      </c>
      <c r="AS16" s="40" t="str">
        <f>IF(AS15="","",HOUR(AS15))</f>
        <v/>
      </c>
      <c r="AT16" s="1"/>
      <c r="AU16" s="1"/>
    </row>
    <row r="17" spans="1:47" ht="21.75" customHeight="1" x14ac:dyDescent="0.2">
      <c r="A17" s="212" t="s">
        <v>54</v>
      </c>
      <c r="B17" s="213"/>
      <c r="C17" s="213"/>
      <c r="D17" s="213"/>
      <c r="E17" s="213"/>
      <c r="F17" s="196" t="s">
        <v>26</v>
      </c>
      <c r="G17" s="197"/>
      <c r="H17" s="198"/>
      <c r="I17" s="199"/>
      <c r="J17" s="214" t="s">
        <v>42</v>
      </c>
      <c r="K17" s="215"/>
      <c r="L17" s="200"/>
      <c r="M17" s="201"/>
      <c r="N17" s="202"/>
      <c r="O17" s="203" t="s">
        <v>82</v>
      </c>
      <c r="P17" s="204"/>
      <c r="Q17" s="205"/>
      <c r="R17" s="206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8"/>
      <c r="AK17" s="22">
        <f t="shared" si="0"/>
        <v>12</v>
      </c>
      <c r="AL17" s="28">
        <v>11</v>
      </c>
      <c r="AM17" s="1"/>
      <c r="AN17" s="1"/>
      <c r="AO17" s="1"/>
      <c r="AP17" s="1"/>
      <c r="AQ17" s="1"/>
      <c r="AR17" s="38" t="s">
        <v>19</v>
      </c>
      <c r="AS17" s="40" t="str">
        <f>IF(AS15="","",MINUTE(AS15))</f>
        <v/>
      </c>
      <c r="AT17" s="1"/>
      <c r="AU17" s="2"/>
    </row>
    <row r="18" spans="1:47" ht="34.5" customHeight="1" x14ac:dyDescent="0.2">
      <c r="A18" s="209" t="s">
        <v>79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1"/>
      <c r="AK18" s="22">
        <f t="shared" si="0"/>
        <v>13</v>
      </c>
      <c r="AL18" s="28">
        <v>12</v>
      </c>
      <c r="AM18" s="1"/>
      <c r="AN18" s="1"/>
      <c r="AO18" s="1"/>
      <c r="AP18" s="1"/>
      <c r="AQ18" s="1"/>
      <c r="AR18" s="38" t="s">
        <v>24</v>
      </c>
      <c r="AS18" s="40">
        <f>IF(AS17=0,0,IF(AS17&lt;60,IF(AS17&gt;0,60/60,0),0))</f>
        <v>0</v>
      </c>
      <c r="AT18" s="1"/>
      <c r="AU18" s="1"/>
    </row>
    <row r="19" spans="1:47" ht="21.75" customHeight="1" thickBot="1" x14ac:dyDescent="0.25">
      <c r="A19" s="92" t="s">
        <v>73</v>
      </c>
      <c r="B19" s="93"/>
      <c r="C19" s="93"/>
      <c r="D19" s="93"/>
      <c r="E19" s="125" t="s">
        <v>80</v>
      </c>
      <c r="F19" s="125"/>
      <c r="G19" s="125"/>
      <c r="H19" s="125"/>
      <c r="I19" s="125"/>
      <c r="J19" s="125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5" t="s">
        <v>42</v>
      </c>
      <c r="AA19" s="125"/>
      <c r="AB19" s="127"/>
      <c r="AC19" s="127"/>
      <c r="AD19" s="128"/>
      <c r="AK19" s="22">
        <f t="shared" si="0"/>
        <v>14</v>
      </c>
      <c r="AL19" s="28">
        <v>13</v>
      </c>
      <c r="AM19" s="1"/>
      <c r="AN19" s="1"/>
      <c r="AO19" s="1"/>
      <c r="AP19" s="1"/>
      <c r="AQ19" s="1"/>
      <c r="AR19" s="60" t="s">
        <v>22</v>
      </c>
      <c r="AS19" s="61" t="str">
        <f>IF(AS16="","",IF((AS16+AS18)/24&gt;AO4,AO4,(AS16+AS18)/24))</f>
        <v/>
      </c>
      <c r="AT19" s="1"/>
      <c r="AU19" s="1"/>
    </row>
    <row r="20" spans="1:47" ht="21.75" customHeight="1" x14ac:dyDescent="0.2">
      <c r="A20" s="92" t="s">
        <v>74</v>
      </c>
      <c r="B20" s="93"/>
      <c r="C20" s="93"/>
      <c r="D20" s="93"/>
      <c r="E20" s="125" t="s">
        <v>80</v>
      </c>
      <c r="F20" s="125"/>
      <c r="G20" s="125"/>
      <c r="H20" s="125"/>
      <c r="I20" s="125"/>
      <c r="J20" s="125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5" t="s">
        <v>42</v>
      </c>
      <c r="AA20" s="125"/>
      <c r="AB20" s="127"/>
      <c r="AC20" s="127"/>
      <c r="AD20" s="128"/>
      <c r="AK20" s="22">
        <f t="shared" si="0"/>
        <v>15</v>
      </c>
      <c r="AL20" s="28">
        <v>14</v>
      </c>
      <c r="AM20" s="1"/>
      <c r="AN20" s="1"/>
      <c r="AO20" s="1"/>
      <c r="AP20" s="1"/>
      <c r="AQ20" s="1"/>
      <c r="AR20" s="58"/>
      <c r="AS20" s="59"/>
      <c r="AT20" s="1"/>
      <c r="AU20" s="1"/>
    </row>
    <row r="21" spans="1:47" ht="21.75" customHeight="1" x14ac:dyDescent="0.2">
      <c r="A21" s="92" t="s">
        <v>75</v>
      </c>
      <c r="B21" s="93"/>
      <c r="C21" s="93"/>
      <c r="D21" s="93"/>
      <c r="E21" s="125" t="s">
        <v>80</v>
      </c>
      <c r="F21" s="125"/>
      <c r="G21" s="125"/>
      <c r="H21" s="125"/>
      <c r="I21" s="125"/>
      <c r="J21" s="125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5" t="s">
        <v>42</v>
      </c>
      <c r="AA21" s="125"/>
      <c r="AB21" s="127"/>
      <c r="AC21" s="127"/>
      <c r="AD21" s="128"/>
      <c r="AK21" s="22">
        <f t="shared" si="0"/>
        <v>16</v>
      </c>
      <c r="AL21" s="28">
        <v>15</v>
      </c>
      <c r="AM21" s="1"/>
      <c r="AN21" s="1"/>
      <c r="AO21" s="1"/>
      <c r="AP21" s="1"/>
      <c r="AQ21" s="1"/>
      <c r="AR21" s="58"/>
      <c r="AS21" s="58"/>
      <c r="AT21" s="1"/>
      <c r="AU21" s="1"/>
    </row>
    <row r="22" spans="1:47" ht="21.75" customHeight="1" thickBot="1" x14ac:dyDescent="0.25">
      <c r="A22" s="129" t="s">
        <v>76</v>
      </c>
      <c r="B22" s="130"/>
      <c r="C22" s="130"/>
      <c r="D22" s="130"/>
      <c r="E22" s="131" t="s">
        <v>80</v>
      </c>
      <c r="F22" s="131"/>
      <c r="G22" s="131"/>
      <c r="H22" s="131"/>
      <c r="I22" s="131"/>
      <c r="J22" s="13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131" t="s">
        <v>42</v>
      </c>
      <c r="AA22" s="131"/>
      <c r="AB22" s="132"/>
      <c r="AC22" s="132"/>
      <c r="AD22" s="133"/>
      <c r="AK22" s="22">
        <f t="shared" si="0"/>
        <v>17</v>
      </c>
      <c r="AL22" s="28">
        <v>16</v>
      </c>
      <c r="AM22" s="1"/>
      <c r="AN22" s="1"/>
      <c r="AO22" s="1"/>
      <c r="AP22" s="1"/>
      <c r="AQ22" s="1"/>
      <c r="AR22" s="58"/>
      <c r="AS22" s="59"/>
      <c r="AT22" s="1"/>
      <c r="AU22" s="1"/>
    </row>
    <row r="23" spans="1:47" ht="9.75" customHeight="1" thickBot="1" x14ac:dyDescent="0.3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7"/>
      <c r="S23" s="67"/>
      <c r="T23" s="67"/>
      <c r="U23" s="67"/>
      <c r="V23" s="66"/>
      <c r="W23" s="67"/>
      <c r="X23" s="67"/>
      <c r="Y23" s="67"/>
      <c r="Z23" s="67"/>
      <c r="AA23" s="67"/>
      <c r="AB23" s="67"/>
      <c r="AC23" s="67"/>
      <c r="AD23" s="68"/>
      <c r="AJ23" s="56"/>
      <c r="AK23" s="22">
        <f t="shared" si="0"/>
        <v>18</v>
      </c>
      <c r="AL23" s="28">
        <v>17</v>
      </c>
      <c r="AM23" s="1"/>
      <c r="AN23" s="228" t="s">
        <v>71</v>
      </c>
      <c r="AO23" s="229"/>
      <c r="AP23" s="229"/>
      <c r="AQ23" s="229"/>
      <c r="AR23" s="230"/>
      <c r="AS23" s="231" t="s">
        <v>73</v>
      </c>
      <c r="AT23" s="232"/>
      <c r="AU23" s="1"/>
    </row>
    <row r="24" spans="1:47" ht="21.75" customHeight="1" x14ac:dyDescent="0.2">
      <c r="A24" s="82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4"/>
      <c r="R24" s="88" t="s">
        <v>35</v>
      </c>
      <c r="S24" s="89"/>
      <c r="T24" s="89"/>
      <c r="U24" s="89"/>
      <c r="V24" s="89"/>
      <c r="W24" s="89"/>
      <c r="X24" s="89"/>
      <c r="Y24" s="89"/>
      <c r="Z24" s="218">
        <f>IF(K16="X",SUM(AB19*AH4+H17*L17*AH5),0)</f>
        <v>0</v>
      </c>
      <c r="AA24" s="218"/>
      <c r="AB24" s="218"/>
      <c r="AC24" s="218"/>
      <c r="AD24" s="219"/>
      <c r="AK24" s="22">
        <f t="shared" si="0"/>
        <v>19</v>
      </c>
      <c r="AL24" s="28">
        <v>18</v>
      </c>
      <c r="AM24" s="1"/>
      <c r="AN24" s="220" t="s">
        <v>67</v>
      </c>
      <c r="AO24" s="221"/>
      <c r="AP24" s="221"/>
      <c r="AQ24" s="221"/>
      <c r="AR24" s="64" t="str">
        <f>IF(AND(AB19&lt;&gt;0,AB19&lt;=AI$7),AH$7,"")</f>
        <v/>
      </c>
      <c r="AS24" s="1"/>
      <c r="AT24" s="1"/>
      <c r="AU24" s="1"/>
    </row>
    <row r="25" spans="1:47" ht="21.75" customHeight="1" x14ac:dyDescent="0.2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7"/>
      <c r="R25" s="90" t="s">
        <v>51</v>
      </c>
      <c r="S25" s="91"/>
      <c r="T25" s="91"/>
      <c r="U25" s="91"/>
      <c r="V25" s="91"/>
      <c r="W25" s="91"/>
      <c r="X25" s="91"/>
      <c r="Y25" s="91"/>
      <c r="Z25" s="216">
        <f>IF(T16="x",SUM(AR29,AR38,AR47,AR56),0)</f>
        <v>0</v>
      </c>
      <c r="AA25" s="216"/>
      <c r="AB25" s="216"/>
      <c r="AC25" s="216"/>
      <c r="AD25" s="217"/>
      <c r="AK25" s="22">
        <f t="shared" si="0"/>
        <v>20</v>
      </c>
      <c r="AL25" s="28">
        <v>19</v>
      </c>
      <c r="AM25" s="1"/>
      <c r="AN25" s="222" t="s">
        <v>69</v>
      </c>
      <c r="AO25" s="223"/>
      <c r="AP25" s="223"/>
      <c r="AQ25" s="223"/>
      <c r="AR25" s="47" t="str">
        <f>IF(AND(AB19&gt;AI$7,AB19&lt;=AI$8),AB19*AH$8,IF(AB19&lt;=AI$7,"",AI$8*AH$8))</f>
        <v/>
      </c>
      <c r="AS25" s="1"/>
      <c r="AT25" s="1"/>
      <c r="AU25" s="1"/>
    </row>
    <row r="26" spans="1:47" ht="21.75" customHeight="1" x14ac:dyDescent="0.2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7"/>
      <c r="R26" s="90" t="s">
        <v>53</v>
      </c>
      <c r="S26" s="91"/>
      <c r="T26" s="91"/>
      <c r="U26" s="91"/>
      <c r="V26" s="91"/>
      <c r="W26" s="91"/>
      <c r="X26" s="91"/>
      <c r="Y26" s="91"/>
      <c r="Z26" s="118"/>
      <c r="AA26" s="118"/>
      <c r="AB26" s="118"/>
      <c r="AC26" s="118"/>
      <c r="AD26" s="119"/>
      <c r="AK26" s="22">
        <f t="shared" si="0"/>
        <v>21</v>
      </c>
      <c r="AL26" s="28">
        <v>20</v>
      </c>
      <c r="AM26" s="1"/>
      <c r="AN26" s="222" t="s">
        <v>68</v>
      </c>
      <c r="AO26" s="223"/>
      <c r="AP26" s="223"/>
      <c r="AQ26" s="223"/>
      <c r="AR26" s="47" t="str">
        <f>IF(AND(AB19&gt;AI$8,AB19&lt;=AI$10),(AB19-AI$8)*AH$9,IF(AB19&lt;=AI$8,"",AI$9*AH$9))</f>
        <v/>
      </c>
      <c r="AS26" s="1"/>
      <c r="AT26" s="1"/>
      <c r="AU26" s="1"/>
    </row>
    <row r="27" spans="1:47" ht="21.75" customHeight="1" x14ac:dyDescent="0.2">
      <c r="A27" s="107" t="s">
        <v>43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236">
        <f>AP9</f>
        <v>0</v>
      </c>
      <c r="N27" s="236"/>
      <c r="O27" s="236"/>
      <c r="P27" s="236"/>
      <c r="Q27" s="237"/>
      <c r="R27" s="90" t="s">
        <v>36</v>
      </c>
      <c r="S27" s="91"/>
      <c r="T27" s="91"/>
      <c r="U27" s="91"/>
      <c r="V27" s="91"/>
      <c r="W27" s="91"/>
      <c r="X27" s="91"/>
      <c r="Y27" s="91"/>
      <c r="Z27" s="216">
        <f>IF(SUM(M27-M28*(6*AH2))&lt;0,M29,SUM(M27-M28*(6*AH2)+M29))</f>
        <v>0</v>
      </c>
      <c r="AA27" s="216"/>
      <c r="AB27" s="216"/>
      <c r="AC27" s="216"/>
      <c r="AD27" s="217"/>
      <c r="AK27" s="22">
        <f t="shared" si="0"/>
        <v>22</v>
      </c>
      <c r="AL27" s="28">
        <v>21</v>
      </c>
      <c r="AM27" s="1"/>
      <c r="AN27" s="222" t="s">
        <v>70</v>
      </c>
      <c r="AO27" s="223"/>
      <c r="AP27" s="223"/>
      <c r="AQ27" s="223"/>
      <c r="AR27" s="47" t="str">
        <f>IF(AB19&gt;AI$10,(AB19-AI$10)*AH$10,"")</f>
        <v/>
      </c>
      <c r="AS27" s="1"/>
      <c r="AT27" s="1"/>
      <c r="AU27" s="1"/>
    </row>
    <row r="28" spans="1:47" ht="21.75" customHeight="1" thickBot="1" x14ac:dyDescent="0.25">
      <c r="A28" s="107" t="s">
        <v>44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85"/>
      <c r="N28" s="185"/>
      <c r="O28" s="185"/>
      <c r="P28" s="185"/>
      <c r="Q28" s="186"/>
      <c r="R28" s="90"/>
      <c r="S28" s="91"/>
      <c r="T28" s="91"/>
      <c r="U28" s="91"/>
      <c r="V28" s="91"/>
      <c r="W28" s="91"/>
      <c r="X28" s="91"/>
      <c r="Y28" s="91"/>
      <c r="Z28" s="216"/>
      <c r="AA28" s="216"/>
      <c r="AB28" s="216"/>
      <c r="AC28" s="216"/>
      <c r="AD28" s="217"/>
      <c r="AK28" s="22">
        <f t="shared" si="0"/>
        <v>23</v>
      </c>
      <c r="AL28" s="28">
        <v>22</v>
      </c>
      <c r="AM28" s="1"/>
      <c r="AN28" s="224" t="s">
        <v>62</v>
      </c>
      <c r="AO28" s="225"/>
      <c r="AP28" s="225"/>
      <c r="AQ28" s="225"/>
      <c r="AR28" s="63">
        <f>SUM(AR24:AR27)</f>
        <v>0</v>
      </c>
      <c r="AS28" s="1"/>
      <c r="AT28" s="1"/>
      <c r="AU28" s="1"/>
    </row>
    <row r="29" spans="1:47" ht="21.75" customHeight="1" thickBot="1" x14ac:dyDescent="0.25">
      <c r="A29" s="107" t="s">
        <v>45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87"/>
      <c r="N29" s="187"/>
      <c r="O29" s="187"/>
      <c r="P29" s="187"/>
      <c r="Q29" s="188"/>
      <c r="R29" s="90"/>
      <c r="S29" s="91"/>
      <c r="T29" s="91"/>
      <c r="U29" s="91"/>
      <c r="V29" s="91"/>
      <c r="W29" s="91"/>
      <c r="X29" s="91"/>
      <c r="Y29" s="91"/>
      <c r="Z29" s="216"/>
      <c r="AA29" s="216"/>
      <c r="AB29" s="216"/>
      <c r="AC29" s="216"/>
      <c r="AD29" s="217"/>
      <c r="AK29" s="22">
        <f t="shared" si="0"/>
        <v>24</v>
      </c>
      <c r="AL29" s="28">
        <v>23</v>
      </c>
      <c r="AM29" s="1"/>
      <c r="AN29" s="226" t="s">
        <v>72</v>
      </c>
      <c r="AO29" s="227"/>
      <c r="AP29" s="227"/>
      <c r="AQ29" s="227"/>
      <c r="AR29" s="65">
        <f>IF(AR28&gt;AH$11,AH$11,AR28)</f>
        <v>0</v>
      </c>
      <c r="AS29" s="1"/>
      <c r="AT29" s="1"/>
      <c r="AU29" s="1"/>
    </row>
    <row r="30" spans="1:47" ht="21.75" customHeight="1" x14ac:dyDescent="0.2">
      <c r="A30" s="94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6" t="s">
        <v>46</v>
      </c>
      <c r="S30" s="97"/>
      <c r="T30" s="97"/>
      <c r="U30" s="97"/>
      <c r="V30" s="97"/>
      <c r="W30" s="97"/>
      <c r="X30" s="97"/>
      <c r="Y30" s="98"/>
      <c r="Z30" s="118"/>
      <c r="AA30" s="118"/>
      <c r="AB30" s="118"/>
      <c r="AC30" s="118"/>
      <c r="AD30" s="119"/>
      <c r="AK30" s="22">
        <f t="shared" si="0"/>
        <v>25</v>
      </c>
      <c r="AL30" s="28">
        <v>24</v>
      </c>
      <c r="AM30" s="41"/>
      <c r="AN30" s="41"/>
      <c r="AO30" s="41"/>
      <c r="AP30" s="41"/>
      <c r="AQ30" s="41"/>
      <c r="AR30" s="41"/>
      <c r="AS30" s="41"/>
      <c r="AT30" s="41"/>
      <c r="AU30" s="41"/>
    </row>
    <row r="31" spans="1:47" ht="21.75" customHeight="1" thickBot="1" x14ac:dyDescent="0.25">
      <c r="A31" s="122" t="s">
        <v>47</v>
      </c>
      <c r="B31" s="123"/>
      <c r="C31" s="123"/>
      <c r="D31" s="123"/>
      <c r="E31" s="124"/>
      <c r="F31" s="99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 t="s">
        <v>37</v>
      </c>
      <c r="S31" s="102"/>
      <c r="T31" s="102"/>
      <c r="U31" s="102"/>
      <c r="V31" s="102"/>
      <c r="W31" s="102"/>
      <c r="X31" s="102"/>
      <c r="Y31" s="103"/>
      <c r="Z31" s="120"/>
      <c r="AA31" s="120"/>
      <c r="AB31" s="120"/>
      <c r="AC31" s="120"/>
      <c r="AD31" s="121"/>
      <c r="AK31" s="22">
        <f t="shared" si="0"/>
        <v>26</v>
      </c>
      <c r="AL31" s="28">
        <v>25</v>
      </c>
    </row>
    <row r="32" spans="1:47" ht="21.75" customHeight="1" thickBot="1" x14ac:dyDescent="0.35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5" t="s">
        <v>38</v>
      </c>
      <c r="S32" s="76"/>
      <c r="T32" s="76"/>
      <c r="U32" s="76"/>
      <c r="V32" s="76"/>
      <c r="W32" s="76"/>
      <c r="X32" s="76"/>
      <c r="Y32" s="77"/>
      <c r="Z32" s="234">
        <f>SUM(Z24,Z25,Z26,Z27,Z30,Z31)</f>
        <v>0</v>
      </c>
      <c r="AA32" s="234"/>
      <c r="AB32" s="234"/>
      <c r="AC32" s="234"/>
      <c r="AD32" s="235"/>
      <c r="AK32" s="22">
        <f t="shared" si="0"/>
        <v>27</v>
      </c>
      <c r="AL32" s="28">
        <v>26</v>
      </c>
      <c r="AN32" s="228" t="s">
        <v>71</v>
      </c>
      <c r="AO32" s="229"/>
      <c r="AP32" s="229"/>
      <c r="AQ32" s="229"/>
      <c r="AR32" s="230"/>
      <c r="AS32" s="233" t="s">
        <v>74</v>
      </c>
      <c r="AT32" s="232"/>
    </row>
    <row r="33" spans="1:47" ht="9.75" customHeight="1" x14ac:dyDescent="0.2">
      <c r="A33" s="117"/>
      <c r="B33" s="117"/>
      <c r="C33" s="69"/>
      <c r="D33" s="69"/>
      <c r="E33" s="69"/>
      <c r="F33" s="69"/>
      <c r="G33" s="73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73"/>
      <c r="V33" s="69"/>
      <c r="W33" s="68"/>
      <c r="X33" s="68"/>
      <c r="Y33" s="68"/>
      <c r="Z33" s="68"/>
      <c r="AA33" s="68"/>
      <c r="AB33" s="68"/>
      <c r="AC33" s="68"/>
      <c r="AD33" s="68"/>
      <c r="AK33" s="22">
        <f t="shared" si="0"/>
        <v>28</v>
      </c>
      <c r="AL33" s="28">
        <v>27</v>
      </c>
      <c r="AN33" s="220" t="s">
        <v>67</v>
      </c>
      <c r="AO33" s="221"/>
      <c r="AP33" s="221"/>
      <c r="AQ33" s="221"/>
      <c r="AR33" s="64" t="str">
        <f>IF(AND(AB20&lt;&gt;0,AB20&lt;=AI$7),AH$7,"")</f>
        <v/>
      </c>
    </row>
    <row r="34" spans="1:47" ht="54.75" customHeight="1" x14ac:dyDescent="0.2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0"/>
      <c r="P34" s="71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K34" s="22">
        <f t="shared" si="0"/>
        <v>29</v>
      </c>
      <c r="AL34" s="28">
        <v>28</v>
      </c>
      <c r="AN34" s="222" t="s">
        <v>69</v>
      </c>
      <c r="AO34" s="223"/>
      <c r="AP34" s="223"/>
      <c r="AQ34" s="223"/>
      <c r="AR34" s="47" t="str">
        <f>IF(AND(AB20&gt;8,AB20&lt;=AI$8),AB20*AH$8,IF(AB20&lt;=AI$7,"",AI$8*AH$8))</f>
        <v/>
      </c>
    </row>
    <row r="35" spans="1:47" ht="13.5" customHeight="1" x14ac:dyDescent="0.2">
      <c r="A35" s="79" t="s">
        <v>39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2"/>
      <c r="P35" s="68"/>
      <c r="Q35" s="80" t="s">
        <v>50</v>
      </c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K35" s="22">
        <f t="shared" si="0"/>
        <v>30</v>
      </c>
      <c r="AL35" s="28">
        <v>29</v>
      </c>
      <c r="AN35" s="222" t="s">
        <v>68</v>
      </c>
      <c r="AO35" s="223"/>
      <c r="AP35" s="223"/>
      <c r="AQ35" s="223"/>
      <c r="AR35" s="47" t="str">
        <f>IF(AND(AB20&gt;50,AB20&lt;=300),(AB20-AI$8)*AH$9,IF(AB20&lt;=AI$8,"",AI$9*AH$9))</f>
        <v/>
      </c>
    </row>
    <row r="36" spans="1:47" x14ac:dyDescent="0.2">
      <c r="AK36" s="22">
        <f t="shared" si="0"/>
        <v>31</v>
      </c>
      <c r="AL36" s="28">
        <v>30</v>
      </c>
      <c r="AM36" s="42"/>
      <c r="AN36" s="222" t="s">
        <v>70</v>
      </c>
      <c r="AO36" s="223"/>
      <c r="AP36" s="223"/>
      <c r="AQ36" s="223"/>
      <c r="AR36" s="47" t="str">
        <f>IF(AB20&gt;AI$10,(AB20-AI$10)*AH$10,"")</f>
        <v/>
      </c>
      <c r="AS36" s="42"/>
      <c r="AT36" s="42"/>
      <c r="AU36" s="42"/>
    </row>
    <row r="37" spans="1:47" ht="13.5" thickBot="1" x14ac:dyDescent="0.25">
      <c r="AK37" s="22">
        <f t="shared" si="0"/>
        <v>32</v>
      </c>
      <c r="AL37" s="28">
        <v>31</v>
      </c>
      <c r="AM37" s="42"/>
      <c r="AN37" s="224" t="s">
        <v>62</v>
      </c>
      <c r="AO37" s="225"/>
      <c r="AP37" s="225"/>
      <c r="AQ37" s="225"/>
      <c r="AR37" s="63">
        <f>SUM(AR33:AR36)</f>
        <v>0</v>
      </c>
      <c r="AS37" s="42"/>
      <c r="AT37" s="42"/>
      <c r="AU37" s="42"/>
    </row>
    <row r="38" spans="1:47" ht="13.5" thickBot="1" x14ac:dyDescent="0.25">
      <c r="AK38" s="22">
        <f t="shared" si="0"/>
        <v>33</v>
      </c>
      <c r="AL38" s="28">
        <v>32</v>
      </c>
      <c r="AM38" s="42"/>
      <c r="AN38" s="226" t="s">
        <v>72</v>
      </c>
      <c r="AO38" s="227"/>
      <c r="AP38" s="227"/>
      <c r="AQ38" s="227"/>
      <c r="AR38" s="65">
        <f>IF(AR37&gt;AH$11,AH$11,AR37)</f>
        <v>0</v>
      </c>
      <c r="AS38" s="42"/>
      <c r="AT38" s="42"/>
      <c r="AU38" s="42"/>
    </row>
    <row r="39" spans="1:47" x14ac:dyDescent="0.2">
      <c r="AK39" s="22">
        <f t="shared" si="0"/>
        <v>34</v>
      </c>
      <c r="AL39" s="28">
        <v>33</v>
      </c>
      <c r="AM39" s="42"/>
      <c r="AS39" s="42"/>
      <c r="AT39" s="42"/>
      <c r="AU39" s="42"/>
    </row>
    <row r="40" spans="1:47" ht="13.5" thickBot="1" x14ac:dyDescent="0.25">
      <c r="AK40" s="22">
        <f t="shared" si="0"/>
        <v>35</v>
      </c>
      <c r="AL40" s="28">
        <v>34</v>
      </c>
      <c r="AM40" s="42"/>
      <c r="AS40" s="42"/>
      <c r="AT40" s="42"/>
      <c r="AU40" s="42"/>
    </row>
    <row r="41" spans="1:47" ht="21" thickBot="1" x14ac:dyDescent="0.35">
      <c r="AK41" s="22">
        <f t="shared" si="0"/>
        <v>36</v>
      </c>
      <c r="AL41" s="28">
        <v>35</v>
      </c>
      <c r="AM41" s="42"/>
      <c r="AN41" s="228" t="s">
        <v>71</v>
      </c>
      <c r="AO41" s="229"/>
      <c r="AP41" s="229"/>
      <c r="AQ41" s="229"/>
      <c r="AR41" s="230"/>
      <c r="AS41" s="233" t="s">
        <v>75</v>
      </c>
      <c r="AT41" s="232"/>
      <c r="AU41" s="42"/>
    </row>
    <row r="42" spans="1:47" x14ac:dyDescent="0.2">
      <c r="AK42" s="22">
        <f t="shared" si="0"/>
        <v>37</v>
      </c>
      <c r="AL42" s="28">
        <v>36</v>
      </c>
      <c r="AM42" s="42"/>
      <c r="AN42" s="220" t="s">
        <v>67</v>
      </c>
      <c r="AO42" s="221"/>
      <c r="AP42" s="221"/>
      <c r="AQ42" s="221"/>
      <c r="AR42" s="64" t="str">
        <f>IF(AND(AB21&lt;&gt;0,AB21&lt;=AI$7),AH$7,"")</f>
        <v/>
      </c>
      <c r="AS42" s="1"/>
      <c r="AT42" s="1"/>
      <c r="AU42" s="42"/>
    </row>
    <row r="43" spans="1:47" x14ac:dyDescent="0.2">
      <c r="AK43" s="22">
        <f t="shared" si="0"/>
        <v>38</v>
      </c>
      <c r="AL43" s="28">
        <v>37</v>
      </c>
      <c r="AM43" s="42"/>
      <c r="AN43" s="222" t="s">
        <v>69</v>
      </c>
      <c r="AO43" s="223"/>
      <c r="AP43" s="223"/>
      <c r="AQ43" s="223"/>
      <c r="AR43" s="47" t="str">
        <f>IF(AND(AB21&gt;AI$7,AB21&lt;=AI$8),AB21*AH$8,IF(AB21&lt;=AI$7,"",AI$8*AH$8))</f>
        <v/>
      </c>
      <c r="AS43" s="1"/>
      <c r="AT43" s="1"/>
      <c r="AU43" s="42"/>
    </row>
    <row r="44" spans="1:47" x14ac:dyDescent="0.2">
      <c r="AK44" s="22">
        <f t="shared" si="0"/>
        <v>39</v>
      </c>
      <c r="AL44" s="28">
        <v>38</v>
      </c>
      <c r="AM44" s="42"/>
      <c r="AN44" s="222" t="s">
        <v>68</v>
      </c>
      <c r="AO44" s="223"/>
      <c r="AP44" s="223"/>
      <c r="AQ44" s="223"/>
      <c r="AR44" s="47" t="str">
        <f>IF(AND(AB21&gt;AI$8,AB21&lt;=AI$10),(AB21-AI$8)*AH$9,IF(AB21&lt;=AI$8,"",AI$9*AH$9))</f>
        <v/>
      </c>
      <c r="AS44" s="1"/>
      <c r="AT44" s="1"/>
      <c r="AU44" s="42"/>
    </row>
    <row r="45" spans="1:47" x14ac:dyDescent="0.2">
      <c r="AK45" s="22">
        <f t="shared" si="0"/>
        <v>40</v>
      </c>
      <c r="AL45" s="28">
        <v>39</v>
      </c>
      <c r="AM45" s="42"/>
      <c r="AN45" s="222" t="s">
        <v>70</v>
      </c>
      <c r="AO45" s="223"/>
      <c r="AP45" s="223"/>
      <c r="AQ45" s="223"/>
      <c r="AR45" s="47" t="str">
        <f>IF(AB21&gt;AI$10,(AB21-AI$10)*AH$10,"")</f>
        <v/>
      </c>
      <c r="AS45" s="1"/>
      <c r="AT45" s="1"/>
      <c r="AU45" s="42"/>
    </row>
    <row r="46" spans="1:47" ht="13.5" thickBot="1" x14ac:dyDescent="0.25">
      <c r="AK46" s="22">
        <f t="shared" si="0"/>
        <v>41</v>
      </c>
      <c r="AL46" s="28">
        <v>40</v>
      </c>
      <c r="AM46" s="42"/>
      <c r="AN46" s="224" t="s">
        <v>62</v>
      </c>
      <c r="AO46" s="225"/>
      <c r="AP46" s="225"/>
      <c r="AQ46" s="225"/>
      <c r="AR46" s="63">
        <f>SUM(AR42:AR45)</f>
        <v>0</v>
      </c>
      <c r="AS46" s="1"/>
      <c r="AT46" s="1"/>
      <c r="AU46" s="42"/>
    </row>
    <row r="47" spans="1:47" ht="13.5" thickBot="1" x14ac:dyDescent="0.25">
      <c r="AK47" s="22">
        <f t="shared" si="0"/>
        <v>42</v>
      </c>
      <c r="AL47" s="28">
        <v>41</v>
      </c>
      <c r="AM47" s="42"/>
      <c r="AN47" s="226" t="s">
        <v>72</v>
      </c>
      <c r="AO47" s="227"/>
      <c r="AP47" s="227"/>
      <c r="AQ47" s="227"/>
      <c r="AR47" s="65">
        <f>IF(AR46&gt;AH$11,AH$11,AR46)</f>
        <v>0</v>
      </c>
      <c r="AS47" s="1"/>
      <c r="AT47" s="1"/>
      <c r="AU47" s="42"/>
    </row>
    <row r="48" spans="1:47" x14ac:dyDescent="0.2">
      <c r="AK48" s="22">
        <f t="shared" si="0"/>
        <v>43</v>
      </c>
      <c r="AL48" s="28">
        <v>42</v>
      </c>
      <c r="AM48" s="42"/>
      <c r="AN48" s="41"/>
      <c r="AO48" s="41"/>
      <c r="AP48" s="41"/>
      <c r="AQ48" s="41"/>
      <c r="AR48" s="41"/>
      <c r="AS48" s="41"/>
      <c r="AT48" s="41"/>
      <c r="AU48" s="42"/>
    </row>
    <row r="49" spans="37:47" ht="13.5" thickBot="1" x14ac:dyDescent="0.25">
      <c r="AK49" s="22">
        <f t="shared" si="0"/>
        <v>44</v>
      </c>
      <c r="AL49" s="28">
        <v>43</v>
      </c>
      <c r="AM49" s="42"/>
      <c r="AU49" s="42"/>
    </row>
    <row r="50" spans="37:47" ht="21" thickBot="1" x14ac:dyDescent="0.35">
      <c r="AK50" s="22">
        <f t="shared" si="0"/>
        <v>45</v>
      </c>
      <c r="AL50" s="28">
        <v>44</v>
      </c>
      <c r="AM50" s="42"/>
      <c r="AN50" s="228" t="s">
        <v>71</v>
      </c>
      <c r="AO50" s="229"/>
      <c r="AP50" s="229"/>
      <c r="AQ50" s="229"/>
      <c r="AR50" s="230"/>
      <c r="AS50" s="233" t="s">
        <v>76</v>
      </c>
      <c r="AT50" s="232"/>
      <c r="AU50" s="42"/>
    </row>
    <row r="51" spans="37:47" x14ac:dyDescent="0.2">
      <c r="AK51" s="22">
        <f t="shared" si="0"/>
        <v>46</v>
      </c>
      <c r="AL51" s="28">
        <v>45</v>
      </c>
      <c r="AM51" s="42"/>
      <c r="AN51" s="220" t="s">
        <v>67</v>
      </c>
      <c r="AO51" s="221"/>
      <c r="AP51" s="221"/>
      <c r="AQ51" s="221"/>
      <c r="AR51" s="64" t="str">
        <f>IF(AND(AB22&lt;&gt;0,AB22&lt;=AI$7),AH$7,"")</f>
        <v/>
      </c>
      <c r="AU51" s="42"/>
    </row>
    <row r="52" spans="37:47" x14ac:dyDescent="0.2">
      <c r="AK52" s="22">
        <f t="shared" si="0"/>
        <v>47</v>
      </c>
      <c r="AL52" s="28">
        <v>46</v>
      </c>
      <c r="AM52" s="42"/>
      <c r="AN52" s="222" t="s">
        <v>69</v>
      </c>
      <c r="AO52" s="223"/>
      <c r="AP52" s="223"/>
      <c r="AQ52" s="223"/>
      <c r="AR52" s="47" t="str">
        <f>IF(AND(AB22&gt;8,AB22&lt;=AI$8),AB22*AH$8,IF(AB22&lt;=AI$7,"",AI$8*AH$8))</f>
        <v/>
      </c>
      <c r="AU52" s="42"/>
    </row>
    <row r="53" spans="37:47" x14ac:dyDescent="0.2">
      <c r="AK53" s="22">
        <f t="shared" si="0"/>
        <v>48</v>
      </c>
      <c r="AL53" s="28">
        <v>47</v>
      </c>
      <c r="AM53" s="42"/>
      <c r="AN53" s="222" t="s">
        <v>68</v>
      </c>
      <c r="AO53" s="223"/>
      <c r="AP53" s="223"/>
      <c r="AQ53" s="223"/>
      <c r="AR53" s="47" t="str">
        <f>IF(AND(AB22&gt;50,AB22&lt;=300),(AB22-AI$8)*AH$9,IF(AB22&lt;=AI$8,"",AI$9*AH$9))</f>
        <v/>
      </c>
      <c r="AU53" s="42"/>
    </row>
    <row r="54" spans="37:47" x14ac:dyDescent="0.2">
      <c r="AK54" s="22">
        <f t="shared" si="0"/>
        <v>49</v>
      </c>
      <c r="AL54" s="28">
        <v>48</v>
      </c>
      <c r="AM54" s="42"/>
      <c r="AN54" s="222" t="s">
        <v>70</v>
      </c>
      <c r="AO54" s="223"/>
      <c r="AP54" s="223"/>
      <c r="AQ54" s="223"/>
      <c r="AR54" s="47" t="str">
        <f>IF(AB22&gt;AI$10,(AB22-AI$10)*AH$10,"")</f>
        <v/>
      </c>
      <c r="AS54" s="42"/>
      <c r="AT54" s="42"/>
      <c r="AU54" s="42"/>
    </row>
    <row r="55" spans="37:47" ht="13.5" thickBot="1" x14ac:dyDescent="0.25">
      <c r="AK55" s="22">
        <f t="shared" si="0"/>
        <v>50</v>
      </c>
      <c r="AL55" s="28">
        <v>49</v>
      </c>
      <c r="AM55" s="42"/>
      <c r="AN55" s="224" t="s">
        <v>62</v>
      </c>
      <c r="AO55" s="225"/>
      <c r="AP55" s="225"/>
      <c r="AQ55" s="225"/>
      <c r="AR55" s="63">
        <f>SUM(AR51:AR54)</f>
        <v>0</v>
      </c>
      <c r="AS55" s="42"/>
      <c r="AT55" s="42"/>
      <c r="AU55" s="42"/>
    </row>
    <row r="56" spans="37:47" ht="13.5" thickBot="1" x14ac:dyDescent="0.25">
      <c r="AK56" s="48">
        <f t="shared" si="0"/>
        <v>51</v>
      </c>
      <c r="AL56" s="49">
        <v>50</v>
      </c>
      <c r="AM56" s="42"/>
      <c r="AN56" s="226" t="s">
        <v>72</v>
      </c>
      <c r="AO56" s="227"/>
      <c r="AP56" s="227"/>
      <c r="AQ56" s="227"/>
      <c r="AR56" s="65">
        <f>IF(AR55&gt;AH$11,AH$11,AR55)</f>
        <v>0</v>
      </c>
      <c r="AS56" s="42"/>
      <c r="AT56" s="42"/>
      <c r="AU56" s="42"/>
    </row>
  </sheetData>
  <sheetProtection algorithmName="SHA-512" hashValue="RkPEFDsuopg+PYZnMgL3o1wAzxQ7OgleQDWlnEtCNItWAhh7eLZG68Lppqyc87LGFk+B9UNLL3edmPPI53qFnw==" saltValue="QiArXkH+jPw5lKXT2xl96g==" spinCount="100000" sheet="1" selectLockedCells="1"/>
  <mergeCells count="141">
    <mergeCell ref="A1:AD3"/>
    <mergeCell ref="AK1:AU1"/>
    <mergeCell ref="A4:AD4"/>
    <mergeCell ref="A5:J5"/>
    <mergeCell ref="X5:AD5"/>
    <mergeCell ref="A8:AD8"/>
    <mergeCell ref="A9:J9"/>
    <mergeCell ref="K9:AD9"/>
    <mergeCell ref="A6:J6"/>
    <mergeCell ref="X6:AD6"/>
    <mergeCell ref="A7:J7"/>
    <mergeCell ref="K7:L7"/>
    <mergeCell ref="M7:N7"/>
    <mergeCell ref="O7:P7"/>
    <mergeCell ref="Q7:R7"/>
    <mergeCell ref="S7:T7"/>
    <mergeCell ref="X7:AD7"/>
    <mergeCell ref="AG1:AH1"/>
    <mergeCell ref="X14:AD14"/>
    <mergeCell ref="M14:T14"/>
    <mergeCell ref="U14:W14"/>
    <mergeCell ref="A19:D19"/>
    <mergeCell ref="Z19:AA19"/>
    <mergeCell ref="K16:L16"/>
    <mergeCell ref="F16:J16"/>
    <mergeCell ref="A18:AD18"/>
    <mergeCell ref="AN10:AP11"/>
    <mergeCell ref="Z10:AD10"/>
    <mergeCell ref="A11:J11"/>
    <mergeCell ref="K11:AD11"/>
    <mergeCell ref="A10:J10"/>
    <mergeCell ref="X10:Y10"/>
    <mergeCell ref="A12:J12"/>
    <mergeCell ref="K12:AD12"/>
    <mergeCell ref="A13:J13"/>
    <mergeCell ref="K13:L13"/>
    <mergeCell ref="X13:AD13"/>
    <mergeCell ref="Z20:AA20"/>
    <mergeCell ref="A20:D20"/>
    <mergeCell ref="A21:D21"/>
    <mergeCell ref="Z21:AA21"/>
    <mergeCell ref="R27:Y29"/>
    <mergeCell ref="R30:Y30"/>
    <mergeCell ref="A31:E31"/>
    <mergeCell ref="F31:Q31"/>
    <mergeCell ref="R31:Y31"/>
    <mergeCell ref="A22:D22"/>
    <mergeCell ref="Z22:AA22"/>
    <mergeCell ref="M28:Q28"/>
    <mergeCell ref="M29:Q29"/>
    <mergeCell ref="R32:Y32"/>
    <mergeCell ref="A32:Q32"/>
    <mergeCell ref="A30:Q30"/>
    <mergeCell ref="AS50:AT50"/>
    <mergeCell ref="Q34:AD34"/>
    <mergeCell ref="Z31:AD31"/>
    <mergeCell ref="Z30:AD30"/>
    <mergeCell ref="A34:N34"/>
    <mergeCell ref="A33:B33"/>
    <mergeCell ref="AS23:AT23"/>
    <mergeCell ref="AS32:AT32"/>
    <mergeCell ref="AN41:AR41"/>
    <mergeCell ref="AS41:AT41"/>
    <mergeCell ref="AN23:AR23"/>
    <mergeCell ref="AN32:AR32"/>
    <mergeCell ref="A35:N35"/>
    <mergeCell ref="Q35:AD35"/>
    <mergeCell ref="Z32:AD32"/>
    <mergeCell ref="AN24:AQ24"/>
    <mergeCell ref="AN25:AQ25"/>
    <mergeCell ref="AN26:AQ26"/>
    <mergeCell ref="AN27:AQ27"/>
    <mergeCell ref="AN28:AQ28"/>
    <mergeCell ref="AN29:AQ29"/>
    <mergeCell ref="AN33:AQ33"/>
    <mergeCell ref="AN34:AQ34"/>
    <mergeCell ref="AN35:AQ35"/>
    <mergeCell ref="Z27:AD29"/>
    <mergeCell ref="A27:L27"/>
    <mergeCell ref="A28:L28"/>
    <mergeCell ref="A29:L29"/>
    <mergeCell ref="M27:Q27"/>
    <mergeCell ref="R26:Y26"/>
    <mergeCell ref="AN51:AQ51"/>
    <mergeCell ref="AN52:AQ52"/>
    <mergeCell ref="AN53:AQ53"/>
    <mergeCell ref="AN54:AQ54"/>
    <mergeCell ref="AN55:AQ55"/>
    <mergeCell ref="AN56:AQ56"/>
    <mergeCell ref="AN36:AQ36"/>
    <mergeCell ref="AN37:AQ37"/>
    <mergeCell ref="AN38:AQ38"/>
    <mergeCell ref="AN42:AQ42"/>
    <mergeCell ref="AN43:AQ43"/>
    <mergeCell ref="AN44:AQ44"/>
    <mergeCell ref="AN45:AQ45"/>
    <mergeCell ref="AN46:AQ46"/>
    <mergeCell ref="AN47:AQ47"/>
    <mergeCell ref="AN50:AR50"/>
    <mergeCell ref="AC16:AD16"/>
    <mergeCell ref="Z25:AD25"/>
    <mergeCell ref="Z26:AD26"/>
    <mergeCell ref="R24:Y24"/>
    <mergeCell ref="R25:Y25"/>
    <mergeCell ref="A24:Q26"/>
    <mergeCell ref="A16:E16"/>
    <mergeCell ref="A17:E17"/>
    <mergeCell ref="AB19:AD19"/>
    <mergeCell ref="AB20:AD20"/>
    <mergeCell ref="AB21:AD21"/>
    <mergeCell ref="AB22:AD22"/>
    <mergeCell ref="E19:J19"/>
    <mergeCell ref="E20:J20"/>
    <mergeCell ref="E21:J21"/>
    <mergeCell ref="E22:J22"/>
    <mergeCell ref="K19:Y19"/>
    <mergeCell ref="K20:Y20"/>
    <mergeCell ref="K21:Y21"/>
    <mergeCell ref="K22:Y22"/>
    <mergeCell ref="O17:Q17"/>
    <mergeCell ref="R17:AD17"/>
    <mergeCell ref="V16:AB16"/>
    <mergeCell ref="Z24:AD24"/>
    <mergeCell ref="M16:S16"/>
    <mergeCell ref="T16:U16"/>
    <mergeCell ref="F17:G17"/>
    <mergeCell ref="H17:I17"/>
    <mergeCell ref="J17:K17"/>
    <mergeCell ref="L17:N17"/>
    <mergeCell ref="K5:T5"/>
    <mergeCell ref="U5:W5"/>
    <mergeCell ref="K6:T6"/>
    <mergeCell ref="U6:W6"/>
    <mergeCell ref="U7:W7"/>
    <mergeCell ref="K10:R10"/>
    <mergeCell ref="S10:T10"/>
    <mergeCell ref="U10:W10"/>
    <mergeCell ref="U13:W13"/>
    <mergeCell ref="M13:T13"/>
    <mergeCell ref="A14:J14"/>
    <mergeCell ref="K14:L14"/>
  </mergeCells>
  <conditionalFormatting sqref="R31">
    <cfRule type="cellIs" dxfId="1" priority="1" stopIfTrue="1" operator="equal">
      <formula>"Eingabe prüfen"</formula>
    </cfRule>
  </conditionalFormatting>
  <conditionalFormatting sqref="Z29">
    <cfRule type="cellIs" dxfId="0" priority="2" stopIfTrue="1" operator="equal">
      <formula>"Eingabe prüfen"</formula>
    </cfRule>
  </conditionalFormatting>
  <dataValidations count="3">
    <dataValidation type="custom" allowBlank="1" showInputMessage="1" showErrorMessage="1" error="Bitte nur ein Feld ankreuzen!" sqref="A18" xr:uid="{9924AFBC-25C9-4BF2-8A26-3AB0AE8261D8}">
      <formula1>COUNTIF($A18:$AD18,"x")&lt;2</formula1>
    </dataValidation>
    <dataValidation type="custom" allowBlank="1" showInputMessage="1" showErrorMessage="1" error="Folgende Auswahl ist möglich:_x000a_-) je ein Feld (Kilometergeld, Beförderungszuschuss, Reisekosten mit Beleg)_x000a_-) Kombination Kilometergeld ODER Beförderungszuschuss, gemeinsam mit Reisekosten mit Beleg" sqref="K16:U16 A16:F16" xr:uid="{079334B7-C226-4338-AD53-41D0DB7C895F}">
      <formula1>COUNTIF($A16:$U16,"x")&lt;2</formula1>
    </dataValidation>
    <dataValidation type="custom" allowBlank="1" showInputMessage="1" showErrorMessage="1" error="Folgende Auswahl ist möglich:_x000a_-) je ein Feld (Kilometergeld, Beförderungszuschuss, Reisekosten mit Beleg)_x000a_-) Kombination Kilometergeld ODER Beförderungszuschuss gemeinsam mit Reisekosten mit Beleg" sqref="V16:AD16" xr:uid="{BD5825D8-038C-4F44-B764-49C60289E653}">
      <formula1>COUNTIF($A16:$U16,"x")&lt;2</formula1>
    </dataValidation>
  </dataValidations>
  <printOptions horizontalCentered="1"/>
  <pageMargins left="0.19685039370078741" right="0.19685039370078741" top="0.59055118110236227" bottom="0.59055118110236227" header="0.31496062992125984" footer="0.31496062992125984"/>
  <pageSetup paperSize="9" scale="96" orientation="portrait" r:id="rId1"/>
  <headerFooter alignWithMargins="0">
    <oddFooter>&amp;L&amp;"Arial,Kursiv"&amp;8Formular-Version 01.2026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9" r:id="rId4" name="Check Box 3">
              <controlPr defaultSize="0" autoFill="0" autoLine="0" autoPict="0">
                <anchor moveWithCells="1">
                  <from>
                    <xdr:col>12</xdr:col>
                    <xdr:colOff>66675</xdr:colOff>
                    <xdr:row>29</xdr:row>
                    <xdr:rowOff>19050</xdr:rowOff>
                  </from>
                  <to>
                    <xdr:col>16</xdr:col>
                    <xdr:colOff>123825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4 p u W U U P J d G m A A A A 9 w A A A B I A H A B D b 2 5 m a W c v U G F j a 2 F n Z S 5 4 b W w g o h g A K K A U A A A A A A A A A A A A A A A A A A A A A A A A A A A A h Y / R C o I w G I V f R X b v N h d G y O 8 k u k 0 I i u h 2 z K U j n e F m 8 9 2 6 6 J F 6 h Y y y u u v y n P M d O O d + v U E 2 N H V w U Z 3 V r U l R h C k K l J F t o U 2 Z o t 4 d w w X K O G y E P I l S B S N s b D J Y n a L K u X N C i P c e + x l u u 5 I w S i N y y N d b W a l G h N p Y J 4 x U 6 N M q / r c Q h / 1 r D G c 4 Y h T H 8 T z G F M j k Q q 7 N l 2 D j 4 G f 6 Y 8 K q r 1 3 f K V 6 o c L k D M k k g 7 x P 8 A V B L A w Q U A A I A C A B 3 i m 5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4 p u W S i K R 7 g O A A A A E Q A A A B M A H A B G b 3 J t d W x h c y 9 T Z W N 0 a W 9 u M S 5 t I K I Y A C i g F A A A A A A A A A A A A A A A A A A A A A A A A A A A A C t O T S 7 J z M 9 T C I b Q h t Y A U E s B A i 0 A F A A C A A g A d 4 p u W U U P J d G m A A A A 9 w A A A B I A A A A A A A A A A A A A A A A A A A A A A E N v b m Z p Z y 9 Q Y W N r Y W d l L n h t b F B L A Q I t A B Q A A g A I A H e K b l k P y u m r p A A A A O k A A A A T A A A A A A A A A A A A A A A A A P I A A A B b Q 2 9 u d G V u d F 9 U e X B l c 1 0 u e G 1 s U E s B A i 0 A F A A C A A g A d 4 p u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3 x b / R E W 5 1 L n 7 v a k r a F j / s A A A A A A g A A A A A A A 2 Y A A M A A A A A Q A A A A G l U S t Q F x 8 t r 4 6 n 4 b l + 4 2 H g A A A A A E g A A A o A A A A B A A A A C K 0 y Q 6 M s 3 Q t i n Z R z B f k f 6 K U A A A A K L Y P V 6 D e W t d i D 8 U 4 t r Z M y + N C 4 y q A w n q N 0 q y J T r z q S d c d j Y E D 8 F S r n a e T E L Z T Z U m H i / b H S T 0 N s c w 1 s t K t b 2 9 x E 9 T K u y N b 2 u S K R 0 T F z W R / s s W F A A A A E u Q 6 n X j w r J v Z o 1 G 8 i 9 w C 5 j f P F D l < / D a t a M a s h u p > 
</file>

<file path=customXml/itemProps1.xml><?xml version="1.0" encoding="utf-8"?>
<ds:datastoreItem xmlns:ds="http://schemas.openxmlformats.org/officeDocument/2006/customXml" ds:itemID="{AFA424E7-5E7C-47E1-9A6F-7B7156E37A8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Inland</vt:lpstr>
      <vt:lpstr>Inland (mit Berechnung)</vt:lpstr>
      <vt:lpstr>Inland!Druckbereich</vt:lpstr>
      <vt:lpstr>'Inland (mit Berechnung)'!Druckbereich</vt:lpstr>
      <vt:lpstr>Inland!Kontrollkästchen1</vt:lpstr>
      <vt:lpstr>'Inland (mit Berechnung)'!Kontrollkästchen1</vt:lpstr>
    </vt:vector>
  </TitlesOfParts>
  <Company>EDVG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nino.buratti@goed.at</dc:creator>
  <cp:lastModifiedBy>Bovenschen Alexandra</cp:lastModifiedBy>
  <cp:lastPrinted>2026-07-22T09:47:17Z</cp:lastPrinted>
  <dcterms:created xsi:type="dcterms:W3CDTF">2011-04-11T09:33:24Z</dcterms:created>
  <dcterms:modified xsi:type="dcterms:W3CDTF">2026-07-22T09:47:19Z</dcterms:modified>
</cp:coreProperties>
</file>